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firstSheet="1" activeTab="1"/>
  </bookViews>
  <sheets>
    <sheet name="tuamotu" sheetId="1" state="hidden" r:id="rId1"/>
    <sheet name="Croisières" sheetId="2" r:id="rId2"/>
    <sheet name="senso" sheetId="3" r:id="rId3"/>
  </sheets>
  <definedNames>
    <definedName name="_xlnm.Print_Titles" localSheetId="1">'Croisières'!$1:$6</definedName>
    <definedName name="_xlnm.Print_Area" localSheetId="1">'Croisières'!$A$8:$G$40</definedName>
  </definedNames>
  <calcPr fullCalcOnLoad="1"/>
</workbook>
</file>

<file path=xl/sharedStrings.xml><?xml version="1.0" encoding="utf-8"?>
<sst xmlns="http://schemas.openxmlformats.org/spreadsheetml/2006/main" count="275" uniqueCount="130">
  <si>
    <t>Rachat franchise / nuit</t>
  </si>
  <si>
    <t>Rachat de franchise total</t>
  </si>
  <si>
    <t>Types de bateaux</t>
  </si>
  <si>
    <t>Lagoon 500 - 2008 GC</t>
  </si>
  <si>
    <t>Athena 38 / 2005</t>
  </si>
  <si>
    <t>Basse saison</t>
  </si>
  <si>
    <t>Moyenne saison</t>
  </si>
  <si>
    <t xml:space="preserve">Nombre </t>
  </si>
  <si>
    <t>de passagers</t>
  </si>
  <si>
    <t>Mahé 36-Avril 2010</t>
  </si>
  <si>
    <t xml:space="preserve">Nautitech 44 GC- 2010 </t>
  </si>
  <si>
    <t>n'est pas vendu en classique</t>
  </si>
  <si>
    <t>Option skipper/guide / jour</t>
  </si>
  <si>
    <t>Option Hôtesse/cuisinière / jour</t>
  </si>
  <si>
    <t>skipper / nuit</t>
  </si>
  <si>
    <t>Hotesse / nuit</t>
  </si>
  <si>
    <t xml:space="preserve">Lagoon 440 - 2007 GC </t>
  </si>
  <si>
    <t>Orana 44 - 2008 GC</t>
  </si>
  <si>
    <t>Ménage</t>
  </si>
  <si>
    <t>- 5% 2 sem</t>
  </si>
  <si>
    <t>Net 2 sem</t>
  </si>
  <si>
    <t>4J/3N</t>
  </si>
  <si>
    <t>5J/4N</t>
  </si>
  <si>
    <t>6J/5N</t>
  </si>
  <si>
    <t>7J/6N</t>
  </si>
  <si>
    <t>8J/7N</t>
  </si>
  <si>
    <t>9J/8N</t>
  </si>
  <si>
    <t>10J/9N</t>
  </si>
  <si>
    <t>11J/10N</t>
  </si>
  <si>
    <t>12J/11N</t>
  </si>
  <si>
    <t>13J/12N</t>
  </si>
  <si>
    <t>14J/13N</t>
  </si>
  <si>
    <t>15J/14N</t>
  </si>
  <si>
    <t>16J/15N</t>
  </si>
  <si>
    <t>17J/16N</t>
  </si>
  <si>
    <t>18J/17N</t>
  </si>
  <si>
    <t>19J/18N</t>
  </si>
  <si>
    <t>20J/19N</t>
  </si>
  <si>
    <t>21J/20N</t>
  </si>
  <si>
    <t>22J21N</t>
  </si>
  <si>
    <t>- 10% 3 sem</t>
  </si>
  <si>
    <t>Net 3 sem</t>
  </si>
  <si>
    <t>Net</t>
  </si>
  <si>
    <t>BS</t>
  </si>
  <si>
    <t>MS</t>
  </si>
  <si>
    <t>HS</t>
  </si>
  <si>
    <t>à bord</t>
  </si>
  <si>
    <t>NOUVEAU</t>
  </si>
  <si>
    <t>6-8 pax</t>
  </si>
  <si>
    <t>early check in Huahine</t>
  </si>
  <si>
    <t>par pax</t>
  </si>
  <si>
    <t>3-5 pax</t>
  </si>
  <si>
    <t>7 nuits minimum, skipper et hôtesse obligatoires (prix à ajouter)</t>
  </si>
  <si>
    <t>Tuamotu Rangiroa ou Fakarava</t>
  </si>
  <si>
    <t>Modèles de Catamarans</t>
  </si>
  <si>
    <t>LAGOON 400 GC 2012</t>
  </si>
  <si>
    <t>(1)</t>
  </si>
  <si>
    <t>(2)</t>
  </si>
  <si>
    <t>(3)</t>
  </si>
  <si>
    <t>Bahia 46 -2006 GC</t>
  </si>
  <si>
    <t xml:space="preserve">Lagoon 440 - 2010GC </t>
  </si>
  <si>
    <t>les tarifs indiqués ne comprennent pas les repas (en option), les repas de l'équipage sont à la charge du client</t>
  </si>
  <si>
    <t>réservations au salon = - 5% remise sur prix net bateau, hors options</t>
  </si>
  <si>
    <t>dépôt de sécurité de 700 euros à l'embarquement, remboursable - 2 000 euros pour bateau grande croisière sans skipper</t>
  </si>
  <si>
    <t>+ pleins de fuel et d'essence (environ 20-30 euros/jour)</t>
  </si>
  <si>
    <t>grande croisière/GC = générateur, dessalinisateur, Air conditionné et machine nespresso (capsules en option)</t>
  </si>
  <si>
    <t>Lagoon 560 - 2012 GC SENSO</t>
  </si>
  <si>
    <t>Haute sasion</t>
  </si>
  <si>
    <t>Mai-Juin</t>
  </si>
  <si>
    <t>du  1 jan midi</t>
  </si>
  <si>
    <t>Tarifs publics 2014 Euros ISLV-TVA 5%</t>
  </si>
  <si>
    <t>du 20 sept midi au 28 Mars 2015 11 heures</t>
  </si>
  <si>
    <t>fev- 29 Mars 11 heures</t>
  </si>
  <si>
    <t>du 29 mars midi</t>
  </si>
  <si>
    <t>au 28 juin  11 heures</t>
  </si>
  <si>
    <t>du 23 aout midi au  20 sept 11 heures</t>
  </si>
  <si>
    <t>du  28 juin midi</t>
  </si>
  <si>
    <t>au 23 aout 11 heures</t>
  </si>
  <si>
    <t>2 pax</t>
  </si>
  <si>
    <t>3-5 pax</t>
  </si>
  <si>
    <t>Catamaran 38 foot/12 m classique</t>
  </si>
  <si>
    <t>Catamaran 40 foot/GC</t>
  </si>
  <si>
    <t>children - 12 ans (with 2 adults on board)</t>
  </si>
  <si>
    <t>per child</t>
  </si>
  <si>
    <t>Iti Iti Premium/Bora-Bora iti iti premium 4 days/3 nights</t>
  </si>
  <si>
    <t>Catamaran 44 foot/14 m grande croisière</t>
  </si>
  <si>
    <t>2 pax</t>
  </si>
  <si>
    <t>Iti Iti "Just married in Bora-Bora" 4 days/3 nights</t>
  </si>
  <si>
    <t>Catamaran 40 foot/GC- avril 2012</t>
  </si>
  <si>
    <t>Iti Iti Premium "Just married in Bora-Bora" 4 days/3 nights</t>
  </si>
  <si>
    <t>Duo nomade/tahiti Twosome 7 days/6 nights</t>
  </si>
  <si>
    <t>Duo nomade premium/Bora Bora twosome 7 days/6 nights</t>
  </si>
  <si>
    <t>Duo nomade/tahiti Twosome"Just married in Bora-Bora" 7 days/6 nights</t>
  </si>
  <si>
    <t>4 island cruises 7 days/6 nights (if 2 pax see Twosome)</t>
  </si>
  <si>
    <t>3-5 pax</t>
  </si>
  <si>
    <t>3-5 pax</t>
  </si>
  <si>
    <t>6-8 pax</t>
  </si>
  <si>
    <t>4 island cruise "just married in Bora-Bora" 7 days/6 nights (if 2 pax, see twosome)</t>
  </si>
  <si>
    <t>Private diving option iti iti (max 5 divers) only in leeward islands</t>
  </si>
  <si>
    <t>to be added to the total of the cruise</t>
  </si>
  <si>
    <t>total</t>
  </si>
  <si>
    <t>Private diving option twosome,  premium  twosome and 4 islands (max 5 divers) only in leeward islands</t>
  </si>
  <si>
    <t>all beverages on paying option</t>
  </si>
  <si>
    <t>continental breakfast</t>
  </si>
  <si>
    <t>baby 0-2 years old FOC</t>
  </si>
  <si>
    <t>for the cruises with boarding and disembarkment in raiatea if arrival before 1 pm and departure after 1 pm, a lunch will be served, mandatory price = 40 usd/per lunch/adult</t>
  </si>
  <si>
    <t>children under 12 = 20 usd/per lunch</t>
  </si>
  <si>
    <t>Iti Iti 4 days/3 nights (3 itineraries possible)</t>
  </si>
  <si>
    <t>Low season</t>
  </si>
  <si>
    <t>Mid Season</t>
  </si>
  <si>
    <t>High season</t>
  </si>
  <si>
    <t>Low season 2014/2015</t>
  </si>
  <si>
    <t>from  1 jan noon</t>
  </si>
  <si>
    <t>29 march noon</t>
  </si>
  <si>
    <t>fev- 29 March 11 AM</t>
  </si>
  <si>
    <t>May-June</t>
  </si>
  <si>
    <t xml:space="preserve">  28 june noon</t>
  </si>
  <si>
    <t>23 august noon-  20 sept 11 AM</t>
  </si>
  <si>
    <t xml:space="preserve"> 20 sept noon - 28 March 2015 11 AM</t>
  </si>
  <si>
    <t>-28 june  11 AM</t>
  </si>
  <si>
    <t>23 august 11 AM</t>
  </si>
  <si>
    <t>Tariff  Per person</t>
  </si>
  <si>
    <t>1rst lunch and transfer complimentary</t>
  </si>
  <si>
    <t>the tarif per pax and model of cat correspond to the number of pax on board</t>
  </si>
  <si>
    <t>classique = fans , GC = A/C</t>
  </si>
  <si>
    <t>Boarding Raiatea noon/Disembarkment Bora-Bora noon  village dock or resort pontoon if accessible by boat</t>
  </si>
  <si>
    <t>Public Tariff  2014 Euros-TVA 5%</t>
  </si>
  <si>
    <t>Public Tariffs 2014 EUROS  ISLV-TVA 5%</t>
  </si>
  <si>
    <t>www.YesBoraBora.com</t>
  </si>
  <si>
    <t>Representation in Russia: Moscow - Khimki, Gorshina 6/2, tel: +7 (495) 641-0111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</si>
</sst>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FCFP&quot;;\-#,##0&quot;FCFP&quot;"/>
    <numFmt numFmtId="173" formatCode="#,##0&quot;FCFP&quot;;[Red]\-#,##0&quot;FCFP&quot;"/>
    <numFmt numFmtId="174" formatCode="#,##0.00&quot;FCFP&quot;;\-#,##0.00&quot;FCFP&quot;"/>
    <numFmt numFmtId="175" formatCode="#,##0.00&quot;FCFP&quot;;[Red]\-#,##0.00&quot;FCFP&quot;"/>
    <numFmt numFmtId="176" formatCode="_-* #,##0&quot;FCFP&quot;_-;\-* #,##0&quot;FCFP&quot;_-;_-* &quot;-&quot;&quot;FCFP&quot;_-;_-@_-"/>
    <numFmt numFmtId="177" formatCode="_-* #,##0_F_C_F_P_-;\-* #,##0_F_C_F_P_-;_-* &quot;-&quot;_F_C_F_P_-;_-@_-"/>
    <numFmt numFmtId="178" formatCode="_-* #,##0.00&quot;FCFP&quot;_-;\-* #,##0.00&quot;FCFP&quot;_-;_-* &quot;-&quot;??&quot;FCFP&quot;_-;_-@_-"/>
    <numFmt numFmtId="179" formatCode="_-* #,##0.00_F_C_F_P_-;\-* #,##0.00_F_C_F_P_-;_-* &quot;-&quot;??_F_C_F_P_-;_-@_-"/>
    <numFmt numFmtId="180" formatCode="&quot;Vrai&quot;;&quot;Vrai&quot;;&quot;Faux&quot;"/>
    <numFmt numFmtId="181" formatCode="&quot;Actif&quot;;&quot;Actif&quot;;&quot;Inactif&quot;"/>
    <numFmt numFmtId="182" formatCode="0.0000000"/>
    <numFmt numFmtId="183" formatCode="0.0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_-* #,##0\ _€_-;\-* #,##0\ _€_-;_-* &quot;-&quot;??\ _€_-;_-@_-"/>
    <numFmt numFmtId="190" formatCode="[$-40C]dddd\ d\ mmmm\ yyyy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2"/>
      <color indexed="50"/>
      <name val="Arial"/>
      <family val="2"/>
    </font>
    <font>
      <b/>
      <sz val="10"/>
      <color indexed="61"/>
      <name val="Arial"/>
      <family val="2"/>
    </font>
    <font>
      <sz val="10"/>
      <color indexed="18"/>
      <name val="Arial"/>
      <family val="2"/>
    </font>
    <font>
      <b/>
      <i/>
      <sz val="13"/>
      <name val="Arial"/>
      <family val="2"/>
    </font>
    <font>
      <b/>
      <sz val="8"/>
      <name val="Arial"/>
      <family val="2"/>
    </font>
    <font>
      <b/>
      <i/>
      <sz val="13"/>
      <color indexed="38"/>
      <name val="Arial"/>
      <family val="2"/>
    </font>
    <font>
      <b/>
      <sz val="12"/>
      <color indexed="38"/>
      <name val="Arial"/>
      <family val="2"/>
    </font>
    <font>
      <b/>
      <sz val="8"/>
      <color indexed="10"/>
      <name val="Arial"/>
      <family val="2"/>
    </font>
    <font>
      <b/>
      <sz val="12"/>
      <name val="CG Times"/>
      <family val="0"/>
    </font>
    <font>
      <b/>
      <sz val="10"/>
      <color indexed="48"/>
      <name val="Arial"/>
      <family val="2"/>
    </font>
    <font>
      <b/>
      <sz val="10"/>
      <color indexed="10"/>
      <name val="Helv"/>
      <family val="0"/>
    </font>
    <font>
      <sz val="8"/>
      <name val="Helv"/>
      <family val="0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2"/>
      <color indexed="12"/>
      <name val="Arial"/>
      <family val="2"/>
    </font>
    <font>
      <sz val="8"/>
      <name val="Verdana"/>
      <family val="2"/>
    </font>
    <font>
      <b/>
      <sz val="8"/>
      <name val="Helv"/>
      <family val="0"/>
    </font>
    <font>
      <sz val="10"/>
      <color indexed="10"/>
      <name val="Arial"/>
      <family val="2"/>
    </font>
    <font>
      <b/>
      <sz val="8"/>
      <color indexed="10"/>
      <name val="Helv"/>
      <family val="0"/>
    </font>
    <font>
      <b/>
      <sz val="11"/>
      <color indexed="21"/>
      <name val="Arial"/>
      <family val="2"/>
    </font>
    <font>
      <b/>
      <sz val="11"/>
      <color indexed="48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sz val="8"/>
      <color indexed="38"/>
      <name val="Arial"/>
      <family val="2"/>
    </font>
    <font>
      <b/>
      <sz val="8"/>
      <color indexed="48"/>
      <name val="Arial"/>
      <family val="2"/>
    </font>
    <font>
      <b/>
      <sz val="8"/>
      <color indexed="48"/>
      <name val="Helv"/>
      <family val="0"/>
    </font>
    <font>
      <b/>
      <sz val="8"/>
      <color indexed="38"/>
      <name val="Helv"/>
      <family val="0"/>
    </font>
    <font>
      <u val="single"/>
      <sz val="8"/>
      <color indexed="12"/>
      <name val="Arial"/>
      <family val="2"/>
    </font>
    <font>
      <b/>
      <i/>
      <sz val="8"/>
      <name val="Arial"/>
      <family val="2"/>
    </font>
    <font>
      <b/>
      <i/>
      <sz val="8"/>
      <color indexed="38"/>
      <name val="Arial"/>
      <family val="2"/>
    </font>
    <font>
      <b/>
      <i/>
      <sz val="8"/>
      <color indexed="48"/>
      <name val="Arial"/>
      <family val="2"/>
    </font>
    <font>
      <b/>
      <i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b/>
      <i/>
      <sz val="8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18"/>
      <name val="Calibri"/>
      <family val="2"/>
    </font>
    <font>
      <b/>
      <sz val="14"/>
      <color indexed="10"/>
      <name val="Calibri"/>
      <family val="2"/>
    </font>
    <font>
      <u val="single"/>
      <sz val="10"/>
      <color indexed="12"/>
      <name val="Calibri"/>
      <family val="2"/>
    </font>
    <font>
      <sz val="8"/>
      <name val="Calibri"/>
      <family val="2"/>
    </font>
    <font>
      <b/>
      <sz val="12"/>
      <color indexed="50"/>
      <name val="Calibri"/>
      <family val="2"/>
    </font>
    <font>
      <b/>
      <sz val="12"/>
      <name val="Calibri"/>
      <family val="2"/>
    </font>
    <font>
      <b/>
      <sz val="10"/>
      <color indexed="12"/>
      <name val="Calibri"/>
      <family val="2"/>
    </font>
    <font>
      <b/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sz val="8"/>
      <color rgb="FF000000"/>
      <name val="Arial"/>
      <family val="2"/>
    </font>
    <font>
      <b/>
      <sz val="10"/>
      <color rgb="FFFF0000"/>
      <name val="Calibri"/>
      <family val="2"/>
    </font>
    <font>
      <b/>
      <sz val="8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ck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8" borderId="7" applyNumberFormat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42" applyAlignment="1" applyProtection="1">
      <alignment/>
      <protection/>
    </xf>
    <xf numFmtId="0" fontId="3" fillId="0" borderId="0" xfId="0" applyFont="1" applyAlignment="1">
      <alignment/>
    </xf>
    <xf numFmtId="0" fontId="1" fillId="0" borderId="0" xfId="42" applyFont="1" applyAlignment="1" applyProtection="1">
      <alignment/>
      <protection/>
    </xf>
    <xf numFmtId="0" fontId="10" fillId="0" borderId="0" xfId="0" applyFont="1" applyAlignment="1">
      <alignment/>
    </xf>
    <xf numFmtId="0" fontId="11" fillId="0" borderId="0" xfId="42" applyFont="1" applyAlignment="1" applyProtection="1">
      <alignment/>
      <protection/>
    </xf>
    <xf numFmtId="0" fontId="1" fillId="0" borderId="0" xfId="42" applyFill="1" applyAlignment="1" applyProtection="1">
      <alignment/>
      <protection/>
    </xf>
    <xf numFmtId="0" fontId="5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3" fontId="8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2" fillId="0" borderId="0" xfId="42" applyFont="1" applyAlignment="1" applyProtection="1">
      <alignment/>
      <protection hidden="1" locked="0"/>
    </xf>
    <xf numFmtId="0" fontId="1" fillId="0" borderId="0" xfId="42" applyFont="1" applyAlignment="1" applyProtection="1">
      <alignment/>
      <protection hidden="1" locked="0"/>
    </xf>
    <xf numFmtId="0" fontId="1" fillId="0" borderId="0" xfId="42" applyAlignment="1" applyProtection="1">
      <alignment/>
      <protection hidden="1" locked="0"/>
    </xf>
    <xf numFmtId="0" fontId="4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3" fontId="8" fillId="0" borderId="11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3" fontId="15" fillId="0" borderId="0" xfId="0" applyNumberFormat="1" applyFont="1" applyFill="1" applyAlignment="1">
      <alignment/>
    </xf>
    <xf numFmtId="3" fontId="16" fillId="0" borderId="13" xfId="0" applyNumberFormat="1" applyFont="1" applyFill="1" applyBorder="1" applyAlignment="1">
      <alignment horizontal="center"/>
    </xf>
    <xf numFmtId="3" fontId="19" fillId="0" borderId="12" xfId="0" applyNumberFormat="1" applyFont="1" applyFill="1" applyBorder="1" applyAlignment="1">
      <alignment/>
    </xf>
    <xf numFmtId="0" fontId="20" fillId="33" borderId="0" xfId="0" applyNumberFormat="1" applyFont="1" applyFill="1" applyBorder="1" applyAlignment="1">
      <alignment horizontal="centerContinuous" vertical="center"/>
    </xf>
    <xf numFmtId="0" fontId="17" fillId="33" borderId="0" xfId="0" applyNumberFormat="1" applyFont="1" applyFill="1" applyBorder="1" applyAlignment="1">
      <alignment horizontal="centerContinuous" vertical="center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0" fillId="0" borderId="0" xfId="0" applyNumberFormat="1" applyFont="1" applyBorder="1" applyAlignment="1">
      <alignment horizontal="centerContinuous" vertical="center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24" fillId="0" borderId="14" xfId="0" applyNumberFormat="1" applyFont="1" applyBorder="1" applyAlignment="1">
      <alignment horizontal="center"/>
    </xf>
    <xf numFmtId="0" fontId="24" fillId="0" borderId="15" xfId="0" applyNumberFormat="1" applyFont="1" applyBorder="1" applyAlignment="1">
      <alignment horizontal="center"/>
    </xf>
    <xf numFmtId="0" fontId="24" fillId="0" borderId="16" xfId="0" applyNumberFormat="1" applyFont="1" applyBorder="1" applyAlignment="1">
      <alignment horizontal="center"/>
    </xf>
    <xf numFmtId="0" fontId="24" fillId="0" borderId="17" xfId="0" applyNumberFormat="1" applyFont="1" applyBorder="1" applyAlignment="1">
      <alignment horizontal="center"/>
    </xf>
    <xf numFmtId="3" fontId="25" fillId="0" borderId="10" xfId="0" applyNumberFormat="1" applyFont="1" applyFill="1" applyBorder="1" applyAlignment="1">
      <alignment/>
    </xf>
    <xf numFmtId="0" fontId="26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3" fontId="19" fillId="34" borderId="12" xfId="0" applyNumberFormat="1" applyFont="1" applyFill="1" applyBorder="1" applyAlignment="1">
      <alignment/>
    </xf>
    <xf numFmtId="3" fontId="18" fillId="34" borderId="18" xfId="0" applyNumberFormat="1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3" fontId="9" fillId="34" borderId="10" xfId="0" applyNumberFormat="1" applyFont="1" applyFill="1" applyBorder="1" applyAlignment="1">
      <alignment/>
    </xf>
    <xf numFmtId="3" fontId="19" fillId="0" borderId="19" xfId="0" applyNumberFormat="1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0" fontId="27" fillId="34" borderId="1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9" fillId="35" borderId="20" xfId="0" applyNumberFormat="1" applyFont="1" applyFill="1" applyBorder="1" applyAlignment="1">
      <alignment horizontal="center"/>
    </xf>
    <xf numFmtId="0" fontId="24" fillId="0" borderId="2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0" fillId="0" borderId="0" xfId="0" applyFont="1" applyBorder="1" applyAlignment="1">
      <alignment/>
    </xf>
    <xf numFmtId="3" fontId="1" fillId="0" borderId="0" xfId="42" applyNumberFormat="1" applyAlignment="1" applyProtection="1">
      <alignment/>
      <protection/>
    </xf>
    <xf numFmtId="3" fontId="1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0" fontId="24" fillId="0" borderId="0" xfId="0" applyNumberFormat="1" applyFont="1" applyBorder="1" applyAlignment="1">
      <alignment horizontal="center"/>
    </xf>
    <xf numFmtId="0" fontId="24" fillId="0" borderId="22" xfId="0" applyNumberFormat="1" applyFont="1" applyBorder="1" applyAlignment="1">
      <alignment horizontal="center"/>
    </xf>
    <xf numFmtId="0" fontId="4" fillId="0" borderId="0" xfId="0" applyFont="1" applyAlignment="1">
      <alignment/>
    </xf>
    <xf numFmtId="3" fontId="34" fillId="0" borderId="10" xfId="0" applyNumberFormat="1" applyFont="1" applyFill="1" applyBorder="1" applyAlignment="1">
      <alignment/>
    </xf>
    <xf numFmtId="3" fontId="34" fillId="0" borderId="11" xfId="0" applyNumberFormat="1" applyFont="1" applyFill="1" applyBorder="1" applyAlignment="1">
      <alignment/>
    </xf>
    <xf numFmtId="171" fontId="1" fillId="0" borderId="0" xfId="60" applyFont="1" applyAlignment="1" applyProtection="1">
      <alignment/>
      <protection/>
    </xf>
    <xf numFmtId="0" fontId="27" fillId="36" borderId="10" xfId="0" applyFont="1" applyFill="1" applyBorder="1" applyAlignment="1">
      <alignment/>
    </xf>
    <xf numFmtId="3" fontId="19" fillId="36" borderId="12" xfId="0" applyNumberFormat="1" applyFont="1" applyFill="1" applyBorder="1" applyAlignment="1" quotePrefix="1">
      <alignment/>
    </xf>
    <xf numFmtId="3" fontId="32" fillId="36" borderId="10" xfId="0" applyNumberFormat="1" applyFont="1" applyFill="1" applyBorder="1" applyAlignment="1">
      <alignment/>
    </xf>
    <xf numFmtId="3" fontId="32" fillId="36" borderId="11" xfId="0" applyNumberFormat="1" applyFont="1" applyFill="1" applyBorder="1" applyAlignment="1">
      <alignment/>
    </xf>
    <xf numFmtId="3" fontId="8" fillId="36" borderId="10" xfId="0" applyNumberFormat="1" applyFont="1" applyFill="1" applyBorder="1" applyAlignment="1" quotePrefix="1">
      <alignment/>
    </xf>
    <xf numFmtId="3" fontId="33" fillId="36" borderId="10" xfId="0" applyNumberFormat="1" applyFont="1" applyFill="1" applyBorder="1" applyAlignment="1">
      <alignment/>
    </xf>
    <xf numFmtId="3" fontId="33" fillId="36" borderId="11" xfId="0" applyNumberFormat="1" applyFont="1" applyFill="1" applyBorder="1" applyAlignment="1">
      <alignment/>
    </xf>
    <xf numFmtId="0" fontId="5" fillId="36" borderId="10" xfId="0" applyFont="1" applyFill="1" applyBorder="1" applyAlignment="1">
      <alignment/>
    </xf>
    <xf numFmtId="3" fontId="9" fillId="36" borderId="10" xfId="0" applyNumberFormat="1" applyFont="1" applyFill="1" applyBorder="1" applyAlignment="1" quotePrefix="1">
      <alignment/>
    </xf>
    <xf numFmtId="3" fontId="34" fillId="36" borderId="10" xfId="0" applyNumberFormat="1" applyFont="1" applyFill="1" applyBorder="1" applyAlignment="1">
      <alignment/>
    </xf>
    <xf numFmtId="3" fontId="34" fillId="36" borderId="11" xfId="0" applyNumberFormat="1" applyFont="1" applyFill="1" applyBorder="1" applyAlignment="1">
      <alignment/>
    </xf>
    <xf numFmtId="3" fontId="9" fillId="37" borderId="10" xfId="0" applyNumberFormat="1" applyFont="1" applyFill="1" applyBorder="1" applyAlignment="1">
      <alignment/>
    </xf>
    <xf numFmtId="3" fontId="34" fillId="37" borderId="10" xfId="0" applyNumberFormat="1" applyFont="1" applyFill="1" applyBorder="1" applyAlignment="1">
      <alignment/>
    </xf>
    <xf numFmtId="3" fontId="34" fillId="37" borderId="11" xfId="0" applyNumberFormat="1" applyFont="1" applyFill="1" applyBorder="1" applyAlignment="1">
      <alignment/>
    </xf>
    <xf numFmtId="0" fontId="95" fillId="36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35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36" fillId="0" borderId="0" xfId="0" applyFont="1" applyBorder="1" applyAlignment="1" quotePrefix="1">
      <alignment/>
    </xf>
    <xf numFmtId="0" fontId="36" fillId="0" borderId="0" xfId="0" applyFont="1" applyFill="1" applyBorder="1" applyAlignment="1">
      <alignment/>
    </xf>
    <xf numFmtId="0" fontId="36" fillId="0" borderId="0" xfId="0" applyFont="1" applyAlignment="1">
      <alignment/>
    </xf>
    <xf numFmtId="3" fontId="17" fillId="0" borderId="10" xfId="0" applyNumberFormat="1" applyFont="1" applyFill="1" applyBorder="1" applyAlignment="1">
      <alignment/>
    </xf>
    <xf numFmtId="3" fontId="37" fillId="0" borderId="10" xfId="0" applyNumberFormat="1" applyFont="1" applyFill="1" applyBorder="1" applyAlignment="1">
      <alignment/>
    </xf>
    <xf numFmtId="3" fontId="38" fillId="0" borderId="10" xfId="0" applyNumberFormat="1" applyFon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3" fontId="37" fillId="36" borderId="10" xfId="0" applyNumberFormat="1" applyFont="1" applyFill="1" applyBorder="1" applyAlignment="1">
      <alignment/>
    </xf>
    <xf numFmtId="3" fontId="38" fillId="36" borderId="10" xfId="0" applyNumberFormat="1" applyFont="1" applyFill="1" applyBorder="1" applyAlignment="1">
      <alignment/>
    </xf>
    <xf numFmtId="3" fontId="20" fillId="36" borderId="10" xfId="0" applyNumberFormat="1" applyFont="1" applyFill="1" applyBorder="1" applyAlignment="1">
      <alignment/>
    </xf>
    <xf numFmtId="3" fontId="20" fillId="37" borderId="1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36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31" fillId="0" borderId="0" xfId="0" applyNumberFormat="1" applyFont="1" applyBorder="1" applyAlignment="1">
      <alignment horizontal="center"/>
    </xf>
    <xf numFmtId="0" fontId="39" fillId="0" borderId="0" xfId="0" applyNumberFormat="1" applyFont="1" applyBorder="1" applyAlignment="1">
      <alignment horizontal="center"/>
    </xf>
    <xf numFmtId="3" fontId="36" fillId="0" borderId="0" xfId="0" applyNumberFormat="1" applyFont="1" applyAlignment="1">
      <alignment/>
    </xf>
    <xf numFmtId="0" fontId="36" fillId="0" borderId="0" xfId="0" applyFont="1" applyFill="1" applyAlignment="1">
      <alignment/>
    </xf>
    <xf numFmtId="16" fontId="40" fillId="0" borderId="14" xfId="0" applyNumberFormat="1" applyFont="1" applyBorder="1" applyAlignment="1">
      <alignment horizontal="center"/>
    </xf>
    <xf numFmtId="0" fontId="40" fillId="0" borderId="0" xfId="0" applyNumberFormat="1" applyFont="1" applyBorder="1" applyAlignment="1">
      <alignment horizontal="center"/>
    </xf>
    <xf numFmtId="16" fontId="39" fillId="0" borderId="0" xfId="0" applyNumberFormat="1" applyFont="1" applyBorder="1" applyAlignment="1">
      <alignment horizontal="center"/>
    </xf>
    <xf numFmtId="16" fontId="40" fillId="0" borderId="23" xfId="0" applyNumberFormat="1" applyFont="1" applyBorder="1" applyAlignment="1">
      <alignment horizontal="center"/>
    </xf>
    <xf numFmtId="0" fontId="36" fillId="0" borderId="0" xfId="0" applyFont="1" applyAlignment="1" quotePrefix="1">
      <alignment horizontal="center"/>
    </xf>
    <xf numFmtId="1" fontId="36" fillId="0" borderId="0" xfId="0" applyNumberFormat="1" applyFont="1" applyAlignment="1">
      <alignment/>
    </xf>
    <xf numFmtId="2" fontId="36" fillId="0" borderId="0" xfId="0" applyNumberFormat="1" applyFont="1" applyAlignment="1">
      <alignment/>
    </xf>
    <xf numFmtId="189" fontId="36" fillId="0" borderId="0" xfId="60" applyNumberFormat="1" applyFont="1" applyAlignment="1">
      <alignment/>
    </xf>
    <xf numFmtId="0" fontId="41" fillId="0" borderId="0" xfId="42" applyFont="1" applyAlignment="1" applyProtection="1">
      <alignment/>
      <protection/>
    </xf>
    <xf numFmtId="0" fontId="17" fillId="0" borderId="10" xfId="0" applyFont="1" applyBorder="1" applyAlignment="1">
      <alignment/>
    </xf>
    <xf numFmtId="0" fontId="17" fillId="0" borderId="10" xfId="0" applyFont="1" applyFill="1" applyBorder="1" applyAlignment="1">
      <alignment/>
    </xf>
    <xf numFmtId="3" fontId="17" fillId="0" borderId="11" xfId="0" applyNumberFormat="1" applyFont="1" applyFill="1" applyBorder="1" applyAlignment="1">
      <alignment/>
    </xf>
    <xf numFmtId="0" fontId="42" fillId="0" borderId="24" xfId="0" applyFont="1" applyFill="1" applyBorder="1" applyAlignment="1">
      <alignment/>
    </xf>
    <xf numFmtId="3" fontId="42" fillId="0" borderId="25" xfId="0" applyNumberFormat="1" applyFont="1" applyFill="1" applyBorder="1" applyAlignment="1">
      <alignment/>
    </xf>
    <xf numFmtId="3" fontId="42" fillId="0" borderId="26" xfId="0" applyNumberFormat="1" applyFont="1" applyFill="1" applyBorder="1" applyAlignment="1">
      <alignment/>
    </xf>
    <xf numFmtId="3" fontId="37" fillId="0" borderId="12" xfId="0" applyNumberFormat="1" applyFont="1" applyFill="1" applyBorder="1" applyAlignment="1">
      <alignment/>
    </xf>
    <xf numFmtId="3" fontId="37" fillId="0" borderId="11" xfId="0" applyNumberFormat="1" applyFont="1" applyFill="1" applyBorder="1" applyAlignment="1">
      <alignment/>
    </xf>
    <xf numFmtId="3" fontId="37" fillId="0" borderId="19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3" fontId="43" fillId="0" borderId="27" xfId="0" applyNumberFormat="1" applyFont="1" applyFill="1" applyBorder="1" applyAlignment="1">
      <alignment/>
    </xf>
    <xf numFmtId="3" fontId="38" fillId="0" borderId="11" xfId="0" applyNumberFormat="1" applyFont="1" applyFill="1" applyBorder="1" applyAlignment="1">
      <alignment/>
    </xf>
    <xf numFmtId="3" fontId="44" fillId="0" borderId="19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3" fontId="44" fillId="0" borderId="27" xfId="0" applyNumberFormat="1" applyFont="1" applyFill="1" applyBorder="1" applyAlignment="1">
      <alignment/>
    </xf>
    <xf numFmtId="3" fontId="20" fillId="0" borderId="11" xfId="0" applyNumberFormat="1" applyFont="1" applyFill="1" applyBorder="1" applyAlignment="1">
      <alignment/>
    </xf>
    <xf numFmtId="3" fontId="45" fillId="0" borderId="19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3" fontId="45" fillId="0" borderId="27" xfId="0" applyNumberFormat="1" applyFont="1" applyFill="1" applyBorder="1" applyAlignment="1">
      <alignment/>
    </xf>
    <xf numFmtId="3" fontId="37" fillId="36" borderId="12" xfId="0" applyNumberFormat="1" applyFont="1" applyFill="1" applyBorder="1" applyAlignment="1">
      <alignment/>
    </xf>
    <xf numFmtId="3" fontId="37" fillId="36" borderId="11" xfId="0" applyNumberFormat="1" applyFont="1" applyFill="1" applyBorder="1" applyAlignment="1">
      <alignment/>
    </xf>
    <xf numFmtId="3" fontId="37" fillId="36" borderId="19" xfId="0" applyNumberFormat="1" applyFont="1" applyFill="1" applyBorder="1" applyAlignment="1">
      <alignment/>
    </xf>
    <xf numFmtId="3" fontId="43" fillId="36" borderId="10" xfId="0" applyNumberFormat="1" applyFont="1" applyFill="1" applyBorder="1" applyAlignment="1">
      <alignment/>
    </xf>
    <xf numFmtId="3" fontId="43" fillId="36" borderId="27" xfId="0" applyNumberFormat="1" applyFont="1" applyFill="1" applyBorder="1" applyAlignment="1">
      <alignment/>
    </xf>
    <xf numFmtId="3" fontId="38" fillId="36" borderId="11" xfId="0" applyNumberFormat="1" applyFont="1" applyFill="1" applyBorder="1" applyAlignment="1">
      <alignment/>
    </xf>
    <xf numFmtId="3" fontId="44" fillId="36" borderId="19" xfId="0" applyNumberFormat="1" applyFont="1" applyFill="1" applyBorder="1" applyAlignment="1">
      <alignment/>
    </xf>
    <xf numFmtId="3" fontId="44" fillId="36" borderId="10" xfId="0" applyNumberFormat="1" applyFont="1" applyFill="1" applyBorder="1" applyAlignment="1">
      <alignment/>
    </xf>
    <xf numFmtId="3" fontId="44" fillId="36" borderId="27" xfId="0" applyNumberFormat="1" applyFont="1" applyFill="1" applyBorder="1" applyAlignment="1">
      <alignment/>
    </xf>
    <xf numFmtId="3" fontId="20" fillId="36" borderId="11" xfId="0" applyNumberFormat="1" applyFont="1" applyFill="1" applyBorder="1" applyAlignment="1">
      <alignment/>
    </xf>
    <xf numFmtId="3" fontId="45" fillId="36" borderId="19" xfId="0" applyNumberFormat="1" applyFont="1" applyFill="1" applyBorder="1" applyAlignment="1">
      <alignment/>
    </xf>
    <xf numFmtId="3" fontId="45" fillId="36" borderId="10" xfId="0" applyNumberFormat="1" applyFont="1" applyFill="1" applyBorder="1" applyAlignment="1">
      <alignment/>
    </xf>
    <xf numFmtId="3" fontId="45" fillId="36" borderId="27" xfId="0" applyNumberFormat="1" applyFont="1" applyFill="1" applyBorder="1" applyAlignment="1">
      <alignment/>
    </xf>
    <xf numFmtId="3" fontId="20" fillId="0" borderId="12" xfId="0" applyNumberFormat="1" applyFont="1" applyFill="1" applyBorder="1" applyAlignment="1">
      <alignment/>
    </xf>
    <xf numFmtId="3" fontId="20" fillId="37" borderId="12" xfId="0" applyNumberFormat="1" applyFont="1" applyFill="1" applyBorder="1" applyAlignment="1">
      <alignment/>
    </xf>
    <xf numFmtId="3" fontId="20" fillId="37" borderId="11" xfId="0" applyNumberFormat="1" applyFont="1" applyFill="1" applyBorder="1" applyAlignment="1">
      <alignment/>
    </xf>
    <xf numFmtId="3" fontId="45" fillId="37" borderId="19" xfId="0" applyNumberFormat="1" applyFont="1" applyFill="1" applyBorder="1" applyAlignment="1">
      <alignment/>
    </xf>
    <xf numFmtId="3" fontId="45" fillId="37" borderId="10" xfId="0" applyNumberFormat="1" applyFont="1" applyFill="1" applyBorder="1" applyAlignment="1">
      <alignment/>
    </xf>
    <xf numFmtId="3" fontId="45" fillId="37" borderId="27" xfId="0" applyNumberFormat="1" applyFont="1" applyFill="1" applyBorder="1" applyAlignment="1">
      <alignment/>
    </xf>
    <xf numFmtId="1" fontId="41" fillId="0" borderId="0" xfId="42" applyNumberFormat="1" applyFont="1" applyAlignment="1" applyProtection="1">
      <alignment/>
      <protection/>
    </xf>
    <xf numFmtId="3" fontId="41" fillId="0" borderId="0" xfId="42" applyNumberFormat="1" applyFont="1" applyAlignment="1" applyProtection="1">
      <alignment/>
      <protection/>
    </xf>
    <xf numFmtId="0" fontId="36" fillId="0" borderId="0" xfId="0" applyFont="1" applyAlignment="1" quotePrefix="1">
      <alignment/>
    </xf>
    <xf numFmtId="3" fontId="36" fillId="38" borderId="0" xfId="0" applyNumberFormat="1" applyFont="1" applyFill="1" applyBorder="1" applyAlignment="1">
      <alignment/>
    </xf>
    <xf numFmtId="0" fontId="41" fillId="0" borderId="0" xfId="42" applyFont="1" applyAlignment="1" applyProtection="1">
      <alignment/>
      <protection hidden="1" locked="0"/>
    </xf>
    <xf numFmtId="9" fontId="41" fillId="0" borderId="0" xfId="57" applyFont="1" applyAlignment="1" applyProtection="1">
      <alignment/>
      <protection hidden="1" locked="0"/>
    </xf>
    <xf numFmtId="0" fontId="36" fillId="0" borderId="0" xfId="0" applyFont="1" applyAlignment="1" applyProtection="1">
      <alignment/>
      <protection hidden="1" locked="0"/>
    </xf>
    <xf numFmtId="9" fontId="36" fillId="0" borderId="0" xfId="57" applyFont="1" applyBorder="1" applyAlignment="1" applyProtection="1">
      <alignment/>
      <protection hidden="1" locked="0"/>
    </xf>
    <xf numFmtId="3" fontId="46" fillId="0" borderId="0" xfId="0" applyNumberFormat="1" applyFont="1" applyBorder="1" applyAlignment="1" applyProtection="1">
      <alignment/>
      <protection hidden="1" locked="0"/>
    </xf>
    <xf numFmtId="3" fontId="46" fillId="0" borderId="0" xfId="0" applyNumberFormat="1" applyFont="1" applyFill="1" applyBorder="1" applyAlignment="1" applyProtection="1">
      <alignment/>
      <protection hidden="1" locked="0"/>
    </xf>
    <xf numFmtId="0" fontId="47" fillId="0" borderId="0" xfId="42" applyFont="1" applyAlignment="1" applyProtection="1">
      <alignment/>
      <protection hidden="1" locked="0"/>
    </xf>
    <xf numFmtId="3" fontId="47" fillId="0" borderId="0" xfId="42" applyNumberFormat="1" applyFont="1" applyBorder="1" applyAlignment="1" applyProtection="1">
      <alignment/>
      <protection hidden="1" locked="0"/>
    </xf>
    <xf numFmtId="3" fontId="47" fillId="0" borderId="0" xfId="42" applyNumberFormat="1" applyFont="1" applyFill="1" applyBorder="1" applyAlignment="1" applyProtection="1">
      <alignment/>
      <protection hidden="1" locked="0"/>
    </xf>
    <xf numFmtId="3" fontId="42" fillId="0" borderId="13" xfId="0" applyNumberFormat="1" applyFont="1" applyFill="1" applyBorder="1" applyAlignment="1">
      <alignment horizontal="center"/>
    </xf>
    <xf numFmtId="3" fontId="17" fillId="0" borderId="12" xfId="0" applyNumberFormat="1" applyFont="1" applyBorder="1" applyAlignment="1">
      <alignment horizontal="center"/>
    </xf>
    <xf numFmtId="3" fontId="17" fillId="0" borderId="11" xfId="0" applyNumberFormat="1" applyFont="1" applyBorder="1" applyAlignment="1">
      <alignment horizontal="center"/>
    </xf>
    <xf numFmtId="3" fontId="17" fillId="0" borderId="12" xfId="0" applyNumberFormat="1" applyFont="1" applyFill="1" applyBorder="1" applyAlignment="1">
      <alignment horizontal="center"/>
    </xf>
    <xf numFmtId="0" fontId="17" fillId="0" borderId="11" xfId="0" applyFont="1" applyBorder="1" applyAlignment="1">
      <alignment/>
    </xf>
    <xf numFmtId="3" fontId="42" fillId="0" borderId="24" xfId="0" applyNumberFormat="1" applyFont="1" applyFill="1" applyBorder="1" applyAlignment="1">
      <alignment/>
    </xf>
    <xf numFmtId="0" fontId="17" fillId="0" borderId="12" xfId="0" applyFont="1" applyBorder="1" applyAlignment="1">
      <alignment/>
    </xf>
    <xf numFmtId="3" fontId="48" fillId="0" borderId="18" xfId="0" applyNumberFormat="1" applyFont="1" applyFill="1" applyBorder="1" applyAlignment="1">
      <alignment/>
    </xf>
    <xf numFmtId="3" fontId="37" fillId="0" borderId="28" xfId="0" applyNumberFormat="1" applyFont="1" applyFill="1" applyBorder="1" applyAlignment="1">
      <alignment/>
    </xf>
    <xf numFmtId="3" fontId="37" fillId="0" borderId="18" xfId="0" applyNumberFormat="1" applyFont="1" applyFill="1" applyBorder="1" applyAlignment="1">
      <alignment/>
    </xf>
    <xf numFmtId="3" fontId="43" fillId="0" borderId="19" xfId="0" applyNumberFormat="1" applyFont="1" applyFill="1" applyBorder="1" applyAlignment="1">
      <alignment/>
    </xf>
    <xf numFmtId="3" fontId="44" fillId="0" borderId="18" xfId="0" applyNumberFormat="1" applyFont="1" applyFill="1" applyBorder="1" applyAlignment="1">
      <alignment/>
    </xf>
    <xf numFmtId="3" fontId="38" fillId="0" borderId="12" xfId="0" applyNumberFormat="1" applyFont="1" applyFill="1" applyBorder="1" applyAlignment="1">
      <alignment/>
    </xf>
    <xf numFmtId="3" fontId="45" fillId="0" borderId="18" xfId="0" applyNumberFormat="1" applyFont="1" applyFill="1" applyBorder="1" applyAlignment="1">
      <alignment/>
    </xf>
    <xf numFmtId="3" fontId="43" fillId="36" borderId="18" xfId="0" applyNumberFormat="1" applyFont="1" applyFill="1" applyBorder="1" applyAlignment="1">
      <alignment/>
    </xf>
    <xf numFmtId="3" fontId="37" fillId="36" borderId="28" xfId="0" applyNumberFormat="1" applyFont="1" applyFill="1" applyBorder="1" applyAlignment="1">
      <alignment/>
    </xf>
    <xf numFmtId="3" fontId="37" fillId="36" borderId="18" xfId="0" applyNumberFormat="1" applyFont="1" applyFill="1" applyBorder="1" applyAlignment="1">
      <alignment/>
    </xf>
    <xf numFmtId="3" fontId="43" fillId="36" borderId="19" xfId="0" applyNumberFormat="1" applyFont="1" applyFill="1" applyBorder="1" applyAlignment="1">
      <alignment/>
    </xf>
    <xf numFmtId="3" fontId="44" fillId="36" borderId="18" xfId="0" applyNumberFormat="1" applyFont="1" applyFill="1" applyBorder="1" applyAlignment="1">
      <alignment/>
    </xf>
    <xf numFmtId="3" fontId="38" fillId="36" borderId="12" xfId="0" applyNumberFormat="1" applyFont="1" applyFill="1" applyBorder="1" applyAlignment="1">
      <alignment/>
    </xf>
    <xf numFmtId="3" fontId="45" fillId="36" borderId="18" xfId="0" applyNumberFormat="1" applyFont="1" applyFill="1" applyBorder="1" applyAlignment="1">
      <alignment/>
    </xf>
    <xf numFmtId="3" fontId="20" fillId="36" borderId="12" xfId="0" applyNumberFormat="1" applyFont="1" applyFill="1" applyBorder="1" applyAlignment="1">
      <alignment/>
    </xf>
    <xf numFmtId="3" fontId="20" fillId="0" borderId="28" xfId="0" applyNumberFormat="1" applyFont="1" applyFill="1" applyBorder="1" applyAlignment="1">
      <alignment/>
    </xf>
    <xf numFmtId="3" fontId="45" fillId="37" borderId="18" xfId="0" applyNumberFormat="1" applyFont="1" applyFill="1" applyBorder="1" applyAlignment="1">
      <alignment/>
    </xf>
    <xf numFmtId="3" fontId="20" fillId="37" borderId="28" xfId="0" applyNumberFormat="1" applyFont="1" applyFill="1" applyBorder="1" applyAlignment="1">
      <alignment/>
    </xf>
    <xf numFmtId="3" fontId="48" fillId="36" borderId="18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/>
    </xf>
    <xf numFmtId="3" fontId="36" fillId="0" borderId="0" xfId="0" applyNumberFormat="1" applyFont="1" applyFill="1" applyAlignment="1">
      <alignment/>
    </xf>
    <xf numFmtId="14" fontId="36" fillId="0" borderId="0" xfId="0" applyNumberFormat="1" applyFont="1" applyAlignment="1">
      <alignment/>
    </xf>
    <xf numFmtId="0" fontId="29" fillId="37" borderId="20" xfId="0" applyNumberFormat="1" applyFont="1" applyFill="1" applyBorder="1" applyAlignment="1">
      <alignment horizontal="center"/>
    </xf>
    <xf numFmtId="0" fontId="24" fillId="37" borderId="21" xfId="0" applyNumberFormat="1" applyFont="1" applyFill="1" applyBorder="1" applyAlignment="1">
      <alignment horizontal="center"/>
    </xf>
    <xf numFmtId="0" fontId="24" fillId="37" borderId="17" xfId="0" applyNumberFormat="1" applyFont="1" applyFill="1" applyBorder="1" applyAlignment="1">
      <alignment horizontal="center"/>
    </xf>
    <xf numFmtId="0" fontId="29" fillId="35" borderId="20" xfId="0" applyNumberFormat="1" applyFont="1" applyFill="1" applyBorder="1" applyAlignment="1">
      <alignment horizontal="left"/>
    </xf>
    <xf numFmtId="16" fontId="24" fillId="0" borderId="14" xfId="0" applyNumberFormat="1" applyFont="1" applyBorder="1" applyAlignment="1">
      <alignment horizontal="left"/>
    </xf>
    <xf numFmtId="0" fontId="24" fillId="0" borderId="14" xfId="0" applyNumberFormat="1" applyFont="1" applyBorder="1" applyAlignment="1">
      <alignment horizontal="left"/>
    </xf>
    <xf numFmtId="0" fontId="9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 horizontal="left"/>
    </xf>
    <xf numFmtId="0" fontId="67" fillId="0" borderId="0" xfId="0" applyFont="1" applyAlignment="1">
      <alignment/>
    </xf>
    <xf numFmtId="0" fontId="69" fillId="0" borderId="0" xfId="0" applyNumberFormat="1" applyFont="1" applyBorder="1" applyAlignment="1">
      <alignment horizontal="center"/>
    </xf>
    <xf numFmtId="3" fontId="70" fillId="0" borderId="0" xfId="0" applyNumberFormat="1" applyFont="1" applyFill="1" applyAlignment="1">
      <alignment/>
    </xf>
    <xf numFmtId="0" fontId="71" fillId="0" borderId="0" xfId="0" applyFont="1" applyAlignment="1">
      <alignment/>
    </xf>
    <xf numFmtId="0" fontId="72" fillId="0" borderId="0" xfId="42" applyFont="1" applyAlignment="1" applyProtection="1">
      <alignment horizontal="center"/>
      <protection/>
    </xf>
    <xf numFmtId="3" fontId="74" fillId="0" borderId="0" xfId="0" applyNumberFormat="1" applyFont="1" applyAlignment="1">
      <alignment/>
    </xf>
    <xf numFmtId="3" fontId="67" fillId="0" borderId="0" xfId="0" applyNumberFormat="1" applyFont="1" applyAlignment="1">
      <alignment/>
    </xf>
    <xf numFmtId="3" fontId="67" fillId="0" borderId="0" xfId="0" applyNumberFormat="1" applyFont="1" applyFill="1" applyAlignment="1">
      <alignment/>
    </xf>
    <xf numFmtId="0" fontId="75" fillId="0" borderId="0" xfId="0" applyNumberFormat="1" applyFont="1" applyAlignment="1">
      <alignment horizontal="centerContinuous"/>
    </xf>
    <xf numFmtId="0" fontId="75" fillId="0" borderId="0" xfId="0" applyNumberFormat="1" applyFont="1" applyAlignment="1">
      <alignment/>
    </xf>
    <xf numFmtId="0" fontId="67" fillId="33" borderId="29" xfId="0" applyNumberFormat="1" applyFont="1" applyFill="1" applyBorder="1" applyAlignment="1">
      <alignment/>
    </xf>
    <xf numFmtId="0" fontId="67" fillId="33" borderId="30" xfId="0" applyNumberFormat="1" applyFont="1" applyFill="1" applyBorder="1" applyAlignment="1">
      <alignment/>
    </xf>
    <xf numFmtId="0" fontId="67" fillId="33" borderId="31" xfId="0" applyNumberFormat="1" applyFont="1" applyFill="1" applyBorder="1" applyAlignment="1">
      <alignment/>
    </xf>
    <xf numFmtId="0" fontId="73" fillId="33" borderId="32" xfId="0" applyNumberFormat="1" applyFont="1" applyFill="1" applyBorder="1" applyAlignment="1">
      <alignment horizontal="center"/>
    </xf>
    <xf numFmtId="16" fontId="67" fillId="0" borderId="14" xfId="0" applyNumberFormat="1" applyFont="1" applyBorder="1" applyAlignment="1">
      <alignment horizontal="center"/>
    </xf>
    <xf numFmtId="0" fontId="67" fillId="0" borderId="16" xfId="0" applyNumberFormat="1" applyFont="1" applyBorder="1" applyAlignment="1">
      <alignment horizontal="center"/>
    </xf>
    <xf numFmtId="0" fontId="67" fillId="0" borderId="21" xfId="0" applyNumberFormat="1" applyFont="1" applyBorder="1" applyAlignment="1">
      <alignment horizontal="center"/>
    </xf>
    <xf numFmtId="0" fontId="68" fillId="33" borderId="31" xfId="0" applyNumberFormat="1" applyFont="1" applyFill="1" applyBorder="1" applyAlignment="1">
      <alignment horizontal="left"/>
    </xf>
    <xf numFmtId="0" fontId="67" fillId="0" borderId="14" xfId="0" applyNumberFormat="1" applyFont="1" applyBorder="1" applyAlignment="1">
      <alignment horizontal="center"/>
    </xf>
    <xf numFmtId="0" fontId="67" fillId="0" borderId="17" xfId="0" applyNumberFormat="1" applyFont="1" applyBorder="1" applyAlignment="1" quotePrefix="1">
      <alignment horizontal="center"/>
    </xf>
    <xf numFmtId="0" fontId="68" fillId="33" borderId="31" xfId="0" applyNumberFormat="1" applyFont="1" applyFill="1" applyBorder="1" applyAlignment="1">
      <alignment horizontal="center"/>
    </xf>
    <xf numFmtId="0" fontId="67" fillId="0" borderId="14" xfId="0" applyNumberFormat="1" applyFont="1" applyBorder="1" applyAlignment="1" quotePrefix="1">
      <alignment horizontal="center"/>
    </xf>
    <xf numFmtId="0" fontId="67" fillId="0" borderId="17" xfId="0" applyNumberFormat="1" applyFont="1" applyBorder="1" applyAlignment="1">
      <alignment horizontal="center"/>
    </xf>
    <xf numFmtId="0" fontId="67" fillId="33" borderId="33" xfId="0" applyNumberFormat="1" applyFont="1" applyFill="1" applyBorder="1" applyAlignment="1">
      <alignment/>
    </xf>
    <xf numFmtId="0" fontId="73" fillId="33" borderId="34" xfId="0" applyNumberFormat="1" applyFont="1" applyFill="1" applyBorder="1" applyAlignment="1">
      <alignment horizontal="center"/>
    </xf>
    <xf numFmtId="0" fontId="76" fillId="39" borderId="31" xfId="0" applyNumberFormat="1" applyFont="1" applyFill="1" applyBorder="1" applyAlignment="1">
      <alignment/>
    </xf>
    <xf numFmtId="0" fontId="73" fillId="39" borderId="32" xfId="0" applyNumberFormat="1" applyFont="1" applyFill="1" applyBorder="1" applyAlignment="1">
      <alignment horizontal="center"/>
    </xf>
    <xf numFmtId="16" fontId="67" fillId="39" borderId="32" xfId="0" applyNumberFormat="1" applyFont="1" applyFill="1" applyBorder="1" applyAlignment="1" quotePrefix="1">
      <alignment horizontal="center"/>
    </xf>
    <xf numFmtId="3" fontId="97" fillId="36" borderId="35" xfId="0" applyNumberFormat="1" applyFont="1" applyFill="1" applyBorder="1" applyAlignment="1">
      <alignment horizontal="center"/>
    </xf>
    <xf numFmtId="0" fontId="67" fillId="0" borderId="0" xfId="0" applyFont="1" applyFill="1" applyAlignment="1">
      <alignment/>
    </xf>
    <xf numFmtId="0" fontId="67" fillId="0" borderId="31" xfId="0" applyNumberFormat="1" applyFont="1" applyBorder="1" applyAlignment="1">
      <alignment/>
    </xf>
    <xf numFmtId="0" fontId="73" fillId="0" borderId="32" xfId="0" applyNumberFormat="1" applyFont="1" applyBorder="1" applyAlignment="1" quotePrefix="1">
      <alignment horizontal="center"/>
    </xf>
    <xf numFmtId="16" fontId="67" fillId="0" borderId="32" xfId="0" applyNumberFormat="1" applyFont="1" applyBorder="1" applyAlignment="1">
      <alignment horizontal="center"/>
    </xf>
    <xf numFmtId="3" fontId="67" fillId="40" borderId="35" xfId="0" applyNumberFormat="1" applyFont="1" applyFill="1" applyBorder="1" applyAlignment="1">
      <alignment horizontal="center"/>
    </xf>
    <xf numFmtId="0" fontId="69" fillId="0" borderId="0" xfId="0" applyFont="1" applyAlignment="1">
      <alignment/>
    </xf>
    <xf numFmtId="16" fontId="67" fillId="0" borderId="32" xfId="0" applyNumberFormat="1" applyFont="1" applyBorder="1" applyAlignment="1" quotePrefix="1">
      <alignment horizontal="center"/>
    </xf>
    <xf numFmtId="0" fontId="97" fillId="0" borderId="31" xfId="0" applyNumberFormat="1" applyFont="1" applyBorder="1" applyAlignment="1">
      <alignment/>
    </xf>
    <xf numFmtId="0" fontId="98" fillId="0" borderId="32" xfId="0" applyNumberFormat="1" applyFont="1" applyBorder="1" applyAlignment="1" quotePrefix="1">
      <alignment horizontal="center"/>
    </xf>
    <xf numFmtId="0" fontId="73" fillId="0" borderId="32" xfId="0" applyNumberFormat="1" applyFont="1" applyBorder="1" applyAlignment="1">
      <alignment horizontal="center"/>
    </xf>
    <xf numFmtId="0" fontId="76" fillId="36" borderId="31" xfId="0" applyNumberFormat="1" applyFont="1" applyFill="1" applyBorder="1" applyAlignment="1">
      <alignment/>
    </xf>
    <xf numFmtId="0" fontId="73" fillId="36" borderId="32" xfId="0" applyNumberFormat="1" applyFont="1" applyFill="1" applyBorder="1" applyAlignment="1">
      <alignment horizontal="center"/>
    </xf>
    <xf numFmtId="16" fontId="67" fillId="36" borderId="32" xfId="0" applyNumberFormat="1" applyFont="1" applyFill="1" applyBorder="1" applyAlignment="1" quotePrefix="1">
      <alignment horizontal="center"/>
    </xf>
    <xf numFmtId="3" fontId="67" fillId="39" borderId="35" xfId="0" applyNumberFormat="1" applyFont="1" applyFill="1" applyBorder="1" applyAlignment="1">
      <alignment horizontal="center"/>
    </xf>
    <xf numFmtId="0" fontId="67" fillId="0" borderId="36" xfId="0" applyNumberFormat="1" applyFont="1" applyBorder="1" applyAlignment="1">
      <alignment/>
    </xf>
    <xf numFmtId="0" fontId="73" fillId="0" borderId="34" xfId="0" applyNumberFormat="1" applyFont="1" applyBorder="1" applyAlignment="1" quotePrefix="1">
      <alignment horizontal="center"/>
    </xf>
    <xf numFmtId="16" fontId="67" fillId="0" borderId="34" xfId="0" applyNumberFormat="1" applyFont="1" applyBorder="1" applyAlignment="1">
      <alignment horizontal="center"/>
    </xf>
    <xf numFmtId="3" fontId="67" fillId="40" borderId="37" xfId="0" applyNumberFormat="1" applyFont="1" applyFill="1" applyBorder="1" applyAlignment="1">
      <alignment horizontal="center"/>
    </xf>
    <xf numFmtId="0" fontId="68" fillId="0" borderId="31" xfId="0" applyNumberFormat="1" applyFont="1" applyFill="1" applyBorder="1" applyAlignment="1">
      <alignment/>
    </xf>
    <xf numFmtId="0" fontId="67" fillId="0" borderId="31" xfId="0" applyNumberFormat="1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8" fillId="35" borderId="20" xfId="0" applyNumberFormat="1" applyFont="1" applyFill="1" applyBorder="1" applyAlignment="1">
      <alignment horizontal="center"/>
    </xf>
    <xf numFmtId="0" fontId="67" fillId="0" borderId="0" xfId="0" applyFont="1" applyBorder="1" applyAlignment="1">
      <alignment/>
    </xf>
    <xf numFmtId="3" fontId="67" fillId="0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1647825</xdr:colOff>
      <xdr:row>4</xdr:row>
      <xdr:rowOff>28575</xdr:rowOff>
    </xdr:to>
    <xdr:pic>
      <xdr:nvPicPr>
        <xdr:cNvPr id="1" name="Picture 7" descr="LogoTYCBu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383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809625</xdr:colOff>
      <xdr:row>1</xdr:row>
      <xdr:rowOff>600075</xdr:rowOff>
    </xdr:to>
    <xdr:pic>
      <xdr:nvPicPr>
        <xdr:cNvPr id="1" name="Picture 3" descr="LogoTYCBu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90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28575</xdr:rowOff>
    </xdr:from>
    <xdr:to>
      <xdr:col>0</xdr:col>
      <xdr:colOff>809625</xdr:colOff>
      <xdr:row>1</xdr:row>
      <xdr:rowOff>600075</xdr:rowOff>
    </xdr:to>
    <xdr:pic>
      <xdr:nvPicPr>
        <xdr:cNvPr id="2" name="Picture 3" descr="LogoTYCBu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90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28575</xdr:rowOff>
    </xdr:from>
    <xdr:to>
      <xdr:col>0</xdr:col>
      <xdr:colOff>809625</xdr:colOff>
      <xdr:row>1</xdr:row>
      <xdr:rowOff>600075</xdr:rowOff>
    </xdr:to>
    <xdr:pic>
      <xdr:nvPicPr>
        <xdr:cNvPr id="3" name="Picture 3" descr="LogoTYCBu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90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28575</xdr:rowOff>
    </xdr:from>
    <xdr:to>
      <xdr:col>0</xdr:col>
      <xdr:colOff>809625</xdr:colOff>
      <xdr:row>1</xdr:row>
      <xdr:rowOff>600075</xdr:rowOff>
    </xdr:to>
    <xdr:pic>
      <xdr:nvPicPr>
        <xdr:cNvPr id="4" name="Picture 3" descr="LogoTYCBu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90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28575</xdr:rowOff>
    </xdr:from>
    <xdr:to>
      <xdr:col>0</xdr:col>
      <xdr:colOff>809625</xdr:colOff>
      <xdr:row>1</xdr:row>
      <xdr:rowOff>600075</xdr:rowOff>
    </xdr:to>
    <xdr:pic>
      <xdr:nvPicPr>
        <xdr:cNvPr id="5" name="Picture 3" descr="LogoTYCBu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90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28575</xdr:rowOff>
    </xdr:from>
    <xdr:to>
      <xdr:col>0</xdr:col>
      <xdr:colOff>914400</xdr:colOff>
      <xdr:row>1</xdr:row>
      <xdr:rowOff>600075</xdr:rowOff>
    </xdr:to>
    <xdr:pic>
      <xdr:nvPicPr>
        <xdr:cNvPr id="6" name="Picture 3" descr="LogoTYCBu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895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1647825</xdr:colOff>
      <xdr:row>4</xdr:row>
      <xdr:rowOff>28575</xdr:rowOff>
    </xdr:to>
    <xdr:pic>
      <xdr:nvPicPr>
        <xdr:cNvPr id="1" name="Picture 7" descr="LogoTYCBu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383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yesborabora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2.8515625" style="0" customWidth="1"/>
    <col min="2" max="2" width="4.140625" style="0" bestFit="1" customWidth="1"/>
    <col min="3" max="6" width="7.140625" style="0" hidden="1" customWidth="1"/>
    <col min="7" max="37" width="7.421875" style="97" customWidth="1"/>
    <col min="38" max="40" width="11.421875" style="0" hidden="1" customWidth="1"/>
    <col min="41" max="16384" width="11.421875" style="0" customWidth="1"/>
  </cols>
  <sheetData>
    <row r="1" spans="5:39" ht="78" customHeight="1">
      <c r="E1" s="20"/>
      <c r="G1" s="20"/>
      <c r="H1" s="32"/>
      <c r="I1" s="206" t="s">
        <v>5</v>
      </c>
      <c r="J1" s="33"/>
      <c r="K1" s="33"/>
      <c r="L1" s="33"/>
      <c r="M1" s="34"/>
      <c r="N1" s="61" t="s">
        <v>6</v>
      </c>
      <c r="O1" s="68"/>
      <c r="P1" s="27"/>
      <c r="Q1" s="33"/>
      <c r="R1" s="61" t="s">
        <v>67</v>
      </c>
      <c r="S1" s="33"/>
      <c r="U1" s="114"/>
      <c r="V1" s="203"/>
      <c r="Y1" s="110"/>
      <c r="Z1" s="111"/>
      <c r="AA1" s="107"/>
      <c r="AB1" s="112"/>
      <c r="AD1" s="113"/>
      <c r="AG1" s="114"/>
      <c r="AM1" s="21"/>
    </row>
    <row r="2" spans="3:37" ht="15" customHeight="1">
      <c r="C2" s="1"/>
      <c r="D2" s="1"/>
      <c r="E2" s="20"/>
      <c r="G2" s="66"/>
      <c r="H2" s="32"/>
      <c r="I2" s="207" t="s">
        <v>69</v>
      </c>
      <c r="J2" s="66"/>
      <c r="K2" s="33"/>
      <c r="L2" s="66"/>
      <c r="M2" s="33"/>
      <c r="N2" s="46" t="s">
        <v>73</v>
      </c>
      <c r="O2" s="67"/>
      <c r="P2" s="69"/>
      <c r="Q2" s="33"/>
      <c r="R2" s="62"/>
      <c r="S2" s="35"/>
      <c r="V2" s="204"/>
      <c r="X2" s="109"/>
      <c r="Y2" s="109"/>
      <c r="Z2" s="111"/>
      <c r="AA2" s="107"/>
      <c r="AB2" s="107"/>
      <c r="AC2" s="109"/>
      <c r="AD2" s="110"/>
      <c r="AE2" s="109"/>
      <c r="AF2" s="109"/>
      <c r="AG2" s="115"/>
      <c r="AK2" s="110"/>
    </row>
    <row r="3" spans="3:37" ht="15" customHeight="1">
      <c r="C3" s="1"/>
      <c r="D3" s="1"/>
      <c r="E3" s="20"/>
      <c r="G3" s="66"/>
      <c r="H3" s="32"/>
      <c r="I3" s="208" t="s">
        <v>72</v>
      </c>
      <c r="J3" s="66"/>
      <c r="K3" s="33"/>
      <c r="L3" s="66"/>
      <c r="M3" s="33"/>
      <c r="N3" s="44" t="s">
        <v>68</v>
      </c>
      <c r="O3" s="67"/>
      <c r="P3" s="69"/>
      <c r="Q3" s="33"/>
      <c r="R3" s="47" t="s">
        <v>76</v>
      </c>
      <c r="S3" s="35"/>
      <c r="V3" s="205"/>
      <c r="Z3" s="116"/>
      <c r="AA3" s="107"/>
      <c r="AB3" s="107"/>
      <c r="AC3" s="109"/>
      <c r="AD3" s="110"/>
      <c r="AE3" s="109"/>
      <c r="AF3" s="109"/>
      <c r="AG3" s="117"/>
      <c r="AK3" s="110"/>
    </row>
    <row r="4" spans="3:39" ht="11.25" customHeight="1">
      <c r="C4" s="1"/>
      <c r="D4" s="1"/>
      <c r="E4" s="20"/>
      <c r="G4" s="66"/>
      <c r="H4" s="32"/>
      <c r="I4" s="207" t="s">
        <v>71</v>
      </c>
      <c r="J4" s="66"/>
      <c r="K4" s="33"/>
      <c r="L4" s="66"/>
      <c r="M4" s="43"/>
      <c r="N4" s="44" t="s">
        <v>74</v>
      </c>
      <c r="O4" s="67"/>
      <c r="P4" s="69"/>
      <c r="Q4" s="33"/>
      <c r="R4" s="47" t="s">
        <v>77</v>
      </c>
      <c r="S4" s="35"/>
      <c r="V4" s="205"/>
      <c r="Z4" s="111"/>
      <c r="AA4" s="112"/>
      <c r="AB4" s="112"/>
      <c r="AD4" s="113"/>
      <c r="AG4" s="115"/>
      <c r="AM4" s="21"/>
    </row>
    <row r="5" spans="6:39" ht="13.5" customHeight="1">
      <c r="F5" s="33"/>
      <c r="G5" s="1"/>
      <c r="H5" s="33"/>
      <c r="I5" s="45"/>
      <c r="J5" s="1"/>
      <c r="K5"/>
      <c r="L5"/>
      <c r="M5"/>
      <c r="N5" s="70" t="s">
        <v>75</v>
      </c>
      <c r="O5"/>
      <c r="P5"/>
      <c r="Q5"/>
      <c r="R5" s="71"/>
      <c r="S5"/>
      <c r="U5" s="202"/>
      <c r="X5" s="118"/>
      <c r="Z5" s="119"/>
      <c r="AA5" s="112"/>
      <c r="AB5" s="112"/>
      <c r="AM5" s="21"/>
    </row>
    <row r="6" spans="3:26" ht="12.75" hidden="1">
      <c r="C6" s="75"/>
      <c r="D6" s="75">
        <v>1.133</v>
      </c>
      <c r="E6" s="6"/>
      <c r="F6" s="2"/>
      <c r="G6" s="112"/>
      <c r="H6" s="161"/>
      <c r="I6" s="122"/>
      <c r="J6" s="112"/>
      <c r="U6" s="202"/>
      <c r="V6" s="120"/>
      <c r="X6" s="119"/>
      <c r="Y6" s="121"/>
      <c r="Z6" s="119"/>
    </row>
    <row r="7" spans="1:26" ht="12.75">
      <c r="A7" s="33"/>
      <c r="C7" s="65"/>
      <c r="D7" s="65"/>
      <c r="E7" s="6"/>
      <c r="F7" s="2"/>
      <c r="G7" s="112"/>
      <c r="H7" s="161"/>
      <c r="I7" s="122"/>
      <c r="J7" s="112"/>
      <c r="U7" s="202"/>
      <c r="V7" s="120"/>
      <c r="X7" s="119"/>
      <c r="Y7" s="121"/>
      <c r="Z7" s="119"/>
    </row>
    <row r="8" spans="3:25" ht="12.75">
      <c r="C8" s="65"/>
      <c r="D8" s="65"/>
      <c r="E8" s="6"/>
      <c r="F8" s="2"/>
      <c r="G8" s="162"/>
      <c r="H8" s="161"/>
      <c r="I8" s="122"/>
      <c r="J8" s="122"/>
      <c r="M8" s="163" t="s">
        <v>52</v>
      </c>
      <c r="V8" s="120"/>
      <c r="Y8" s="121"/>
    </row>
    <row r="9" spans="1:32" ht="18">
      <c r="A9" s="5" t="s">
        <v>70</v>
      </c>
      <c r="B9" s="5"/>
      <c r="C9" s="2"/>
      <c r="D9" s="7"/>
      <c r="E9" s="6"/>
      <c r="F9" s="2"/>
      <c r="G9" s="122"/>
      <c r="H9" s="122"/>
      <c r="I9" s="122"/>
      <c r="J9" s="122"/>
      <c r="N9" s="164" t="s">
        <v>53</v>
      </c>
      <c r="O9" s="164"/>
      <c r="P9" s="164"/>
      <c r="T9" s="122"/>
      <c r="AF9" s="122"/>
    </row>
    <row r="10" spans="1:16" ht="18.75" thickBot="1">
      <c r="A10" s="72"/>
      <c r="B10" s="5"/>
      <c r="C10" s="15">
        <v>7</v>
      </c>
      <c r="D10" s="16"/>
      <c r="E10" s="16"/>
      <c r="F10" s="17"/>
      <c r="G10" s="165"/>
      <c r="H10" s="165"/>
      <c r="I10" s="165"/>
      <c r="J10" s="166"/>
      <c r="K10" s="167"/>
      <c r="L10" s="167"/>
      <c r="M10" s="167"/>
      <c r="N10" s="168"/>
      <c r="O10" s="169"/>
      <c r="P10" s="170"/>
    </row>
    <row r="11" spans="1:41" ht="18.75" hidden="1" thickBot="1">
      <c r="A11" s="5"/>
      <c r="B11" s="5"/>
      <c r="C11" s="15">
        <v>3</v>
      </c>
      <c r="D11" s="15">
        <f>C11+1</f>
        <v>4</v>
      </c>
      <c r="E11" s="15">
        <f>D11+1</f>
        <v>5</v>
      </c>
      <c r="F11" s="15">
        <f aca="true" t="shared" si="0" ref="F11:N11">E11+1</f>
        <v>6</v>
      </c>
      <c r="G11" s="171">
        <f t="shared" si="0"/>
        <v>7</v>
      </c>
      <c r="H11" s="171">
        <f t="shared" si="0"/>
        <v>8</v>
      </c>
      <c r="I11" s="171">
        <f t="shared" si="0"/>
        <v>9</v>
      </c>
      <c r="J11" s="171">
        <f t="shared" si="0"/>
        <v>10</v>
      </c>
      <c r="K11" s="171">
        <f t="shared" si="0"/>
        <v>11</v>
      </c>
      <c r="L11" s="171">
        <f t="shared" si="0"/>
        <v>12</v>
      </c>
      <c r="M11" s="171">
        <f t="shared" si="0"/>
        <v>13</v>
      </c>
      <c r="N11" s="172">
        <f t="shared" si="0"/>
        <v>14</v>
      </c>
      <c r="O11" s="172">
        <v>15</v>
      </c>
      <c r="P11" s="173"/>
      <c r="Q11" s="97">
        <v>15</v>
      </c>
      <c r="R11" s="113">
        <v>16</v>
      </c>
      <c r="T11" s="97">
        <v>16</v>
      </c>
      <c r="U11" s="113">
        <v>17</v>
      </c>
      <c r="W11" s="97">
        <v>17</v>
      </c>
      <c r="X11" s="113">
        <v>18</v>
      </c>
      <c r="Z11" s="97">
        <v>18</v>
      </c>
      <c r="AA11" s="113">
        <v>19</v>
      </c>
      <c r="AC11" s="97">
        <v>19</v>
      </c>
      <c r="AD11" s="113">
        <v>20</v>
      </c>
      <c r="AF11" s="97">
        <v>20</v>
      </c>
      <c r="AG11" s="113">
        <v>21</v>
      </c>
      <c r="AI11" s="97">
        <v>21</v>
      </c>
      <c r="AJ11" s="113">
        <v>22</v>
      </c>
      <c r="AL11">
        <v>78</v>
      </c>
      <c r="AM11">
        <v>77</v>
      </c>
      <c r="AN11">
        <v>22</v>
      </c>
      <c r="AO11">
        <v>23</v>
      </c>
    </row>
    <row r="12" spans="1:37" s="10" customFormat="1" ht="15.75">
      <c r="A12" s="8" t="s">
        <v>54</v>
      </c>
      <c r="B12" s="8"/>
      <c r="C12" s="9" t="s">
        <v>21</v>
      </c>
      <c r="D12" s="9" t="s">
        <v>22</v>
      </c>
      <c r="E12" s="9" t="s">
        <v>23</v>
      </c>
      <c r="F12" s="25" t="s">
        <v>24</v>
      </c>
      <c r="G12" s="174" t="s">
        <v>25</v>
      </c>
      <c r="H12" s="175" t="s">
        <v>26</v>
      </c>
      <c r="I12" s="176" t="s">
        <v>27</v>
      </c>
      <c r="J12" s="174" t="s">
        <v>28</v>
      </c>
      <c r="K12" s="177" t="s">
        <v>29</v>
      </c>
      <c r="L12" s="123" t="s">
        <v>30</v>
      </c>
      <c r="M12" s="178" t="s">
        <v>31</v>
      </c>
      <c r="N12" s="179" t="s">
        <v>32</v>
      </c>
      <c r="O12" s="127" t="s">
        <v>19</v>
      </c>
      <c r="P12" s="128" t="s">
        <v>20</v>
      </c>
      <c r="Q12" s="180" t="s">
        <v>33</v>
      </c>
      <c r="R12" s="98" t="s">
        <v>19</v>
      </c>
      <c r="S12" s="98" t="s">
        <v>42</v>
      </c>
      <c r="T12" s="123" t="s">
        <v>34</v>
      </c>
      <c r="U12" s="98" t="s">
        <v>19</v>
      </c>
      <c r="V12" s="98" t="s">
        <v>42</v>
      </c>
      <c r="W12" s="123" t="s">
        <v>35</v>
      </c>
      <c r="X12" s="98" t="s">
        <v>19</v>
      </c>
      <c r="Y12" s="98" t="s">
        <v>42</v>
      </c>
      <c r="Z12" s="123" t="s">
        <v>36</v>
      </c>
      <c r="AA12" s="98" t="s">
        <v>19</v>
      </c>
      <c r="AB12" s="98" t="s">
        <v>42</v>
      </c>
      <c r="AC12" s="124" t="s">
        <v>37</v>
      </c>
      <c r="AD12" s="98" t="s">
        <v>19</v>
      </c>
      <c r="AE12" s="98" t="s">
        <v>42</v>
      </c>
      <c r="AF12" s="124" t="s">
        <v>38</v>
      </c>
      <c r="AG12" s="98" t="s">
        <v>19</v>
      </c>
      <c r="AH12" s="125" t="s">
        <v>42</v>
      </c>
      <c r="AI12" s="126" t="s">
        <v>39</v>
      </c>
      <c r="AJ12" s="127" t="s">
        <v>40</v>
      </c>
      <c r="AK12" s="128" t="s">
        <v>41</v>
      </c>
    </row>
    <row r="13" spans="1:37" s="49" customFormat="1" ht="15.75" hidden="1">
      <c r="A13" s="8" t="s">
        <v>9</v>
      </c>
      <c r="B13" s="8"/>
      <c r="C13" s="48">
        <f aca="true" t="shared" si="1" ref="C13:F18">ROUND(($G13/$C$10*C$11),-1)</f>
        <v>1200</v>
      </c>
      <c r="D13" s="48">
        <f t="shared" si="1"/>
        <v>1600</v>
      </c>
      <c r="E13" s="48">
        <f t="shared" si="1"/>
        <v>2000</v>
      </c>
      <c r="F13" s="57">
        <f>ROUND(($G13/$C$10*F$11),-1)</f>
        <v>2400</v>
      </c>
      <c r="G13" s="181">
        <v>2800</v>
      </c>
      <c r="H13" s="129">
        <f aca="true" t="shared" si="2" ref="H13:N36">ROUND(($G13/$C$10*H$11),-1)</f>
        <v>3200</v>
      </c>
      <c r="I13" s="182">
        <f t="shared" si="2"/>
        <v>3600</v>
      </c>
      <c r="J13" s="183">
        <f t="shared" si="2"/>
        <v>4000</v>
      </c>
      <c r="K13" s="129">
        <f t="shared" si="2"/>
        <v>4400</v>
      </c>
      <c r="L13" s="129">
        <f t="shared" si="2"/>
        <v>4800</v>
      </c>
      <c r="M13" s="129">
        <f t="shared" si="2"/>
        <v>5200</v>
      </c>
      <c r="N13" s="184">
        <f t="shared" si="2"/>
        <v>5600</v>
      </c>
      <c r="O13" s="132">
        <f aca="true" t="shared" si="3" ref="O13:O21">-5%*N13</f>
        <v>-280</v>
      </c>
      <c r="P13" s="133">
        <f aca="true" t="shared" si="4" ref="P13:P21">N13+O13</f>
        <v>5320</v>
      </c>
      <c r="Q13" s="129">
        <f aca="true" t="shared" si="5" ref="Q13:Q36">ROUND(($G13/$C$10*Q$11),-1)</f>
        <v>6000</v>
      </c>
      <c r="R13" s="99">
        <f aca="true" t="shared" si="6" ref="R13:R21">-5%*Q13</f>
        <v>-300</v>
      </c>
      <c r="S13" s="99">
        <f aca="true" t="shared" si="7" ref="S13:S21">Q13+R13</f>
        <v>5700</v>
      </c>
      <c r="T13" s="129">
        <f aca="true" t="shared" si="8" ref="T13:T36">ROUND(($G13/$C$10*T$11),-1)</f>
        <v>6400</v>
      </c>
      <c r="U13" s="99">
        <f aca="true" t="shared" si="9" ref="U13:U21">-5%*T13</f>
        <v>-320</v>
      </c>
      <c r="V13" s="99">
        <f aca="true" t="shared" si="10" ref="V13:V21">T13+U13</f>
        <v>6080</v>
      </c>
      <c r="W13" s="129">
        <f aca="true" t="shared" si="11" ref="W13:W36">ROUND(($G13/$C$10*W$11),-1)</f>
        <v>6800</v>
      </c>
      <c r="X13" s="99">
        <f aca="true" t="shared" si="12" ref="X13:X21">-5%*W13</f>
        <v>-340</v>
      </c>
      <c r="Y13" s="99">
        <f aca="true" t="shared" si="13" ref="Y13:Y21">W13+X13</f>
        <v>6460</v>
      </c>
      <c r="Z13" s="129">
        <f aca="true" t="shared" si="14" ref="Z13:Z36">ROUND(($G13/$C$10*Z$11),-1)</f>
        <v>7200</v>
      </c>
      <c r="AA13" s="99">
        <f aca="true" t="shared" si="15" ref="AA13:AA21">-5%*Z13</f>
        <v>-360</v>
      </c>
      <c r="AB13" s="99">
        <f aca="true" t="shared" si="16" ref="AB13:AB21">Z13+AA13</f>
        <v>6840</v>
      </c>
      <c r="AC13" s="129">
        <f aca="true" t="shared" si="17" ref="AC13:AC36">ROUND(($G13/$C$10*AC$11),-1)</f>
        <v>7600</v>
      </c>
      <c r="AD13" s="99">
        <f aca="true" t="shared" si="18" ref="AD13:AD21">-5%*AC13</f>
        <v>-380</v>
      </c>
      <c r="AE13" s="99">
        <f aca="true" t="shared" si="19" ref="AE13:AE21">AC13+AD13</f>
        <v>7220</v>
      </c>
      <c r="AF13" s="129">
        <f aca="true" t="shared" si="20" ref="AF13:AF36">ROUND(($G13/$C$10*AF$11),-1)</f>
        <v>8000</v>
      </c>
      <c r="AG13" s="99">
        <f aca="true" t="shared" si="21" ref="AG13:AG21">-5%*AF13</f>
        <v>-400</v>
      </c>
      <c r="AH13" s="130">
        <f aca="true" t="shared" si="22" ref="AH13:AH21">AF13+AG13</f>
        <v>7600</v>
      </c>
      <c r="AI13" s="131">
        <f aca="true" t="shared" si="23" ref="AI13:AI21">ROUND(($G13/$C$10*AI$11),-1)</f>
        <v>8400</v>
      </c>
      <c r="AJ13" s="132">
        <f aca="true" t="shared" si="24" ref="AJ13:AJ21">-10%*AI13</f>
        <v>-840</v>
      </c>
      <c r="AK13" s="133">
        <f aca="true" t="shared" si="25" ref="AK13:AK21">AI13+AJ13</f>
        <v>7560</v>
      </c>
    </row>
    <row r="14" spans="1:37" s="10" customFormat="1" ht="15.75" hidden="1">
      <c r="A14" s="8"/>
      <c r="B14" s="8"/>
      <c r="C14" s="11">
        <f t="shared" si="1"/>
        <v>1370</v>
      </c>
      <c r="D14" s="11">
        <f t="shared" si="1"/>
        <v>1830</v>
      </c>
      <c r="E14" s="11">
        <f t="shared" si="1"/>
        <v>2290</v>
      </c>
      <c r="F14" s="22">
        <f>ROUND(($G14/$C$10*F$11),-1)</f>
        <v>2740</v>
      </c>
      <c r="G14" s="185">
        <v>3200</v>
      </c>
      <c r="H14" s="186">
        <f t="shared" si="2"/>
        <v>3660</v>
      </c>
      <c r="I14" s="134">
        <f t="shared" si="2"/>
        <v>4110</v>
      </c>
      <c r="J14" s="185">
        <f t="shared" si="2"/>
        <v>4570</v>
      </c>
      <c r="K14" s="186">
        <f t="shared" si="2"/>
        <v>5030</v>
      </c>
      <c r="L14" s="100">
        <f t="shared" si="2"/>
        <v>5490</v>
      </c>
      <c r="M14" s="134">
        <f t="shared" si="2"/>
        <v>5940</v>
      </c>
      <c r="N14" s="135">
        <f t="shared" si="2"/>
        <v>6400</v>
      </c>
      <c r="O14" s="136">
        <f t="shared" si="3"/>
        <v>-320</v>
      </c>
      <c r="P14" s="137">
        <f t="shared" si="4"/>
        <v>6080</v>
      </c>
      <c r="Q14" s="186">
        <f t="shared" si="5"/>
        <v>6860</v>
      </c>
      <c r="R14" s="100">
        <f t="shared" si="6"/>
        <v>-343</v>
      </c>
      <c r="S14" s="100">
        <f t="shared" si="7"/>
        <v>6517</v>
      </c>
      <c r="T14" s="100">
        <f t="shared" si="8"/>
        <v>7310</v>
      </c>
      <c r="U14" s="100">
        <f t="shared" si="9"/>
        <v>-365.5</v>
      </c>
      <c r="V14" s="100">
        <f t="shared" si="10"/>
        <v>6944.5</v>
      </c>
      <c r="W14" s="100">
        <f t="shared" si="11"/>
        <v>7770</v>
      </c>
      <c r="X14" s="100">
        <f t="shared" si="12"/>
        <v>-388.5</v>
      </c>
      <c r="Y14" s="100">
        <f t="shared" si="13"/>
        <v>7381.5</v>
      </c>
      <c r="Z14" s="100">
        <f t="shared" si="14"/>
        <v>8230</v>
      </c>
      <c r="AA14" s="100">
        <f t="shared" si="15"/>
        <v>-411.5</v>
      </c>
      <c r="AB14" s="100">
        <f t="shared" si="16"/>
        <v>7818.5</v>
      </c>
      <c r="AC14" s="100">
        <f t="shared" si="17"/>
        <v>8690</v>
      </c>
      <c r="AD14" s="100">
        <f t="shared" si="18"/>
        <v>-434.5</v>
      </c>
      <c r="AE14" s="100">
        <f t="shared" si="19"/>
        <v>8255.5</v>
      </c>
      <c r="AF14" s="100">
        <f t="shared" si="20"/>
        <v>9140</v>
      </c>
      <c r="AG14" s="100">
        <f t="shared" si="21"/>
        <v>-457</v>
      </c>
      <c r="AH14" s="134">
        <f t="shared" si="22"/>
        <v>8683</v>
      </c>
      <c r="AI14" s="135">
        <f t="shared" si="23"/>
        <v>9600</v>
      </c>
      <c r="AJ14" s="136">
        <f t="shared" si="24"/>
        <v>-960</v>
      </c>
      <c r="AK14" s="137">
        <f t="shared" si="25"/>
        <v>8640</v>
      </c>
    </row>
    <row r="15" spans="1:37" s="10" customFormat="1" ht="15.75" hidden="1">
      <c r="A15" s="8"/>
      <c r="B15" s="8"/>
      <c r="C15" s="12">
        <f t="shared" si="1"/>
        <v>1500</v>
      </c>
      <c r="D15" s="12">
        <f>ROUND(($G15/$C$10*D$11),-1)</f>
        <v>2000</v>
      </c>
      <c r="E15" s="12">
        <f>ROUND(($G15/$C$10*E$11),-1)</f>
        <v>2500</v>
      </c>
      <c r="F15" s="23">
        <f>ROUND(($G15/$C$10*F$11),-1)</f>
        <v>3000</v>
      </c>
      <c r="G15" s="187">
        <v>3500</v>
      </c>
      <c r="H15" s="155">
        <f t="shared" si="2"/>
        <v>4000</v>
      </c>
      <c r="I15" s="138">
        <f t="shared" si="2"/>
        <v>4500</v>
      </c>
      <c r="J15" s="187">
        <f t="shared" si="2"/>
        <v>5000</v>
      </c>
      <c r="K15" s="155">
        <f t="shared" si="2"/>
        <v>5500</v>
      </c>
      <c r="L15" s="101">
        <f t="shared" si="2"/>
        <v>6000</v>
      </c>
      <c r="M15" s="138">
        <f t="shared" si="2"/>
        <v>6500</v>
      </c>
      <c r="N15" s="139">
        <f t="shared" si="2"/>
        <v>7000</v>
      </c>
      <c r="O15" s="140">
        <f t="shared" si="3"/>
        <v>-350</v>
      </c>
      <c r="P15" s="141">
        <f t="shared" si="4"/>
        <v>6650</v>
      </c>
      <c r="Q15" s="155">
        <f t="shared" si="5"/>
        <v>7500</v>
      </c>
      <c r="R15" s="101">
        <f t="shared" si="6"/>
        <v>-375</v>
      </c>
      <c r="S15" s="101">
        <f t="shared" si="7"/>
        <v>7125</v>
      </c>
      <c r="T15" s="101">
        <f t="shared" si="8"/>
        <v>8000</v>
      </c>
      <c r="U15" s="101">
        <f t="shared" si="9"/>
        <v>-400</v>
      </c>
      <c r="V15" s="101">
        <f t="shared" si="10"/>
        <v>7600</v>
      </c>
      <c r="W15" s="101">
        <f t="shared" si="11"/>
        <v>8500</v>
      </c>
      <c r="X15" s="101">
        <f t="shared" si="12"/>
        <v>-425</v>
      </c>
      <c r="Y15" s="101">
        <f t="shared" si="13"/>
        <v>8075</v>
      </c>
      <c r="Z15" s="101">
        <f t="shared" si="14"/>
        <v>9000</v>
      </c>
      <c r="AA15" s="101">
        <f t="shared" si="15"/>
        <v>-450</v>
      </c>
      <c r="AB15" s="101">
        <f t="shared" si="16"/>
        <v>8550</v>
      </c>
      <c r="AC15" s="101">
        <f t="shared" si="17"/>
        <v>9500</v>
      </c>
      <c r="AD15" s="101">
        <f t="shared" si="18"/>
        <v>-475</v>
      </c>
      <c r="AE15" s="101">
        <f t="shared" si="19"/>
        <v>9025</v>
      </c>
      <c r="AF15" s="101">
        <f t="shared" si="20"/>
        <v>10000</v>
      </c>
      <c r="AG15" s="101">
        <f t="shared" si="21"/>
        <v>-500</v>
      </c>
      <c r="AH15" s="138">
        <f t="shared" si="22"/>
        <v>9500</v>
      </c>
      <c r="AI15" s="139">
        <f t="shared" si="23"/>
        <v>10500</v>
      </c>
      <c r="AJ15" s="140">
        <f t="shared" si="24"/>
        <v>-1050</v>
      </c>
      <c r="AK15" s="141">
        <f t="shared" si="25"/>
        <v>9450</v>
      </c>
    </row>
    <row r="16" spans="1:40" s="10" customFormat="1" ht="15.75" hidden="1">
      <c r="A16" s="8" t="s">
        <v>4</v>
      </c>
      <c r="B16" s="48" t="s">
        <v>43</v>
      </c>
      <c r="C16" s="48">
        <f t="shared" si="1"/>
        <v>1350</v>
      </c>
      <c r="D16" s="48">
        <f t="shared" si="1"/>
        <v>1800</v>
      </c>
      <c r="E16" s="48">
        <f t="shared" si="1"/>
        <v>2250</v>
      </c>
      <c r="F16" s="57">
        <f t="shared" si="1"/>
        <v>2700</v>
      </c>
      <c r="G16" s="181">
        <v>3150</v>
      </c>
      <c r="H16" s="129">
        <f t="shared" si="2"/>
        <v>3600</v>
      </c>
      <c r="I16" s="182">
        <f t="shared" si="2"/>
        <v>4050</v>
      </c>
      <c r="J16" s="183">
        <f t="shared" si="2"/>
        <v>4500</v>
      </c>
      <c r="K16" s="129">
        <f t="shared" si="2"/>
        <v>4950</v>
      </c>
      <c r="L16" s="129">
        <f t="shared" si="2"/>
        <v>5400</v>
      </c>
      <c r="M16" s="129">
        <f t="shared" si="2"/>
        <v>5850</v>
      </c>
      <c r="N16" s="184">
        <f t="shared" si="2"/>
        <v>6300</v>
      </c>
      <c r="O16" s="132">
        <f t="shared" si="3"/>
        <v>-315</v>
      </c>
      <c r="P16" s="133">
        <f t="shared" si="4"/>
        <v>5985</v>
      </c>
      <c r="Q16" s="129">
        <f t="shared" si="5"/>
        <v>6750</v>
      </c>
      <c r="R16" s="99">
        <f t="shared" si="6"/>
        <v>-337.5</v>
      </c>
      <c r="S16" s="99">
        <f t="shared" si="7"/>
        <v>6412.5</v>
      </c>
      <c r="T16" s="129">
        <f t="shared" si="8"/>
        <v>7200</v>
      </c>
      <c r="U16" s="99">
        <f t="shared" si="9"/>
        <v>-360</v>
      </c>
      <c r="V16" s="99">
        <f t="shared" si="10"/>
        <v>6840</v>
      </c>
      <c r="W16" s="129">
        <f t="shared" si="11"/>
        <v>7650</v>
      </c>
      <c r="X16" s="99">
        <f t="shared" si="12"/>
        <v>-382.5</v>
      </c>
      <c r="Y16" s="99">
        <f t="shared" si="13"/>
        <v>7267.5</v>
      </c>
      <c r="Z16" s="129">
        <f t="shared" si="14"/>
        <v>8100</v>
      </c>
      <c r="AA16" s="99">
        <f t="shared" si="15"/>
        <v>-405</v>
      </c>
      <c r="AB16" s="99">
        <f t="shared" si="16"/>
        <v>7695</v>
      </c>
      <c r="AC16" s="129">
        <f t="shared" si="17"/>
        <v>8550</v>
      </c>
      <c r="AD16" s="99">
        <f t="shared" si="18"/>
        <v>-427.5</v>
      </c>
      <c r="AE16" s="99">
        <f t="shared" si="19"/>
        <v>8122.5</v>
      </c>
      <c r="AF16" s="129">
        <f t="shared" si="20"/>
        <v>9000</v>
      </c>
      <c r="AG16" s="99">
        <f t="shared" si="21"/>
        <v>-450</v>
      </c>
      <c r="AH16" s="130">
        <f t="shared" si="22"/>
        <v>8550</v>
      </c>
      <c r="AI16" s="131">
        <f t="shared" si="23"/>
        <v>9450</v>
      </c>
      <c r="AJ16" s="132">
        <f t="shared" si="24"/>
        <v>-945</v>
      </c>
      <c r="AK16" s="133">
        <f t="shared" si="25"/>
        <v>8505</v>
      </c>
      <c r="AL16" s="49"/>
      <c r="AM16" s="49"/>
      <c r="AN16" s="56">
        <f>ROUND(($G16/$C$10*AN$11),-1)</f>
        <v>9900</v>
      </c>
    </row>
    <row r="17" spans="1:40" s="10" customFormat="1" ht="15.75" hidden="1">
      <c r="A17" s="8"/>
      <c r="B17" s="11" t="s">
        <v>44</v>
      </c>
      <c r="C17" s="11">
        <f t="shared" si="1"/>
        <v>1540</v>
      </c>
      <c r="D17" s="11">
        <f t="shared" si="1"/>
        <v>2060</v>
      </c>
      <c r="E17" s="11">
        <f t="shared" si="1"/>
        <v>2570</v>
      </c>
      <c r="F17" s="22">
        <f t="shared" si="1"/>
        <v>3090</v>
      </c>
      <c r="G17" s="185">
        <v>3600</v>
      </c>
      <c r="H17" s="186">
        <f t="shared" si="2"/>
        <v>4110</v>
      </c>
      <c r="I17" s="134">
        <f t="shared" si="2"/>
        <v>4630</v>
      </c>
      <c r="J17" s="185">
        <f t="shared" si="2"/>
        <v>5140</v>
      </c>
      <c r="K17" s="186">
        <f t="shared" si="2"/>
        <v>5660</v>
      </c>
      <c r="L17" s="100">
        <f t="shared" si="2"/>
        <v>6170</v>
      </c>
      <c r="M17" s="134">
        <f t="shared" si="2"/>
        <v>6690</v>
      </c>
      <c r="N17" s="135">
        <f t="shared" si="2"/>
        <v>7200</v>
      </c>
      <c r="O17" s="136">
        <f t="shared" si="3"/>
        <v>-360</v>
      </c>
      <c r="P17" s="137">
        <f t="shared" si="4"/>
        <v>6840</v>
      </c>
      <c r="Q17" s="186">
        <f t="shared" si="5"/>
        <v>7710</v>
      </c>
      <c r="R17" s="100">
        <f t="shared" si="6"/>
        <v>-385.5</v>
      </c>
      <c r="S17" s="100">
        <f t="shared" si="7"/>
        <v>7324.5</v>
      </c>
      <c r="T17" s="100">
        <f t="shared" si="8"/>
        <v>8230</v>
      </c>
      <c r="U17" s="100">
        <f t="shared" si="9"/>
        <v>-411.5</v>
      </c>
      <c r="V17" s="100">
        <f t="shared" si="10"/>
        <v>7818.5</v>
      </c>
      <c r="W17" s="100">
        <f t="shared" si="11"/>
        <v>8740</v>
      </c>
      <c r="X17" s="100">
        <f t="shared" si="12"/>
        <v>-437</v>
      </c>
      <c r="Y17" s="100">
        <f t="shared" si="13"/>
        <v>8303</v>
      </c>
      <c r="Z17" s="100">
        <f t="shared" si="14"/>
        <v>9260</v>
      </c>
      <c r="AA17" s="100">
        <f t="shared" si="15"/>
        <v>-463</v>
      </c>
      <c r="AB17" s="100">
        <f t="shared" si="16"/>
        <v>8797</v>
      </c>
      <c r="AC17" s="100">
        <f t="shared" si="17"/>
        <v>9770</v>
      </c>
      <c r="AD17" s="100">
        <f t="shared" si="18"/>
        <v>-488.5</v>
      </c>
      <c r="AE17" s="100">
        <f t="shared" si="19"/>
        <v>9281.5</v>
      </c>
      <c r="AF17" s="100">
        <f t="shared" si="20"/>
        <v>10290</v>
      </c>
      <c r="AG17" s="100">
        <f t="shared" si="21"/>
        <v>-514.5</v>
      </c>
      <c r="AH17" s="134">
        <f t="shared" si="22"/>
        <v>9775.5</v>
      </c>
      <c r="AI17" s="135">
        <f t="shared" si="23"/>
        <v>10800</v>
      </c>
      <c r="AJ17" s="136">
        <f t="shared" si="24"/>
        <v>-1080</v>
      </c>
      <c r="AK17" s="137">
        <f t="shared" si="25"/>
        <v>9720</v>
      </c>
      <c r="AL17" s="49"/>
      <c r="AM17" s="49"/>
      <c r="AN17" s="56">
        <f>ROUND(($G17/$C$10*AN$11),-1)</f>
        <v>11310</v>
      </c>
    </row>
    <row r="18" spans="1:40" s="10" customFormat="1" ht="15.75" hidden="1">
      <c r="A18" s="8"/>
      <c r="B18" s="12" t="s">
        <v>45</v>
      </c>
      <c r="C18" s="12">
        <f t="shared" si="1"/>
        <v>1670</v>
      </c>
      <c r="D18" s="12">
        <f t="shared" si="1"/>
        <v>2230</v>
      </c>
      <c r="E18" s="12">
        <f t="shared" si="1"/>
        <v>2790</v>
      </c>
      <c r="F18" s="23">
        <f t="shared" si="1"/>
        <v>3340</v>
      </c>
      <c r="G18" s="187">
        <v>3900</v>
      </c>
      <c r="H18" s="155">
        <f t="shared" si="2"/>
        <v>4460</v>
      </c>
      <c r="I18" s="138">
        <f t="shared" si="2"/>
        <v>5010</v>
      </c>
      <c r="J18" s="187">
        <f t="shared" si="2"/>
        <v>5570</v>
      </c>
      <c r="K18" s="155">
        <f t="shared" si="2"/>
        <v>6130</v>
      </c>
      <c r="L18" s="101">
        <f t="shared" si="2"/>
        <v>6690</v>
      </c>
      <c r="M18" s="138">
        <f t="shared" si="2"/>
        <v>7240</v>
      </c>
      <c r="N18" s="139">
        <f t="shared" si="2"/>
        <v>7800</v>
      </c>
      <c r="O18" s="140">
        <f t="shared" si="3"/>
        <v>-390</v>
      </c>
      <c r="P18" s="141">
        <f t="shared" si="4"/>
        <v>7410</v>
      </c>
      <c r="Q18" s="155">
        <f t="shared" si="5"/>
        <v>8360</v>
      </c>
      <c r="R18" s="101">
        <f t="shared" si="6"/>
        <v>-418</v>
      </c>
      <c r="S18" s="101">
        <f t="shared" si="7"/>
        <v>7942</v>
      </c>
      <c r="T18" s="101">
        <f t="shared" si="8"/>
        <v>8910</v>
      </c>
      <c r="U18" s="101">
        <f t="shared" si="9"/>
        <v>-445.5</v>
      </c>
      <c r="V18" s="101">
        <f t="shared" si="10"/>
        <v>8464.5</v>
      </c>
      <c r="W18" s="101">
        <f t="shared" si="11"/>
        <v>9470</v>
      </c>
      <c r="X18" s="101">
        <f t="shared" si="12"/>
        <v>-473.5</v>
      </c>
      <c r="Y18" s="101">
        <f t="shared" si="13"/>
        <v>8996.5</v>
      </c>
      <c r="Z18" s="101">
        <f t="shared" si="14"/>
        <v>10030</v>
      </c>
      <c r="AA18" s="101">
        <f t="shared" si="15"/>
        <v>-501.5</v>
      </c>
      <c r="AB18" s="101">
        <f t="shared" si="16"/>
        <v>9528.5</v>
      </c>
      <c r="AC18" s="101">
        <f t="shared" si="17"/>
        <v>10590</v>
      </c>
      <c r="AD18" s="101">
        <f t="shared" si="18"/>
        <v>-529.5</v>
      </c>
      <c r="AE18" s="101">
        <f t="shared" si="19"/>
        <v>10060.5</v>
      </c>
      <c r="AF18" s="101">
        <f t="shared" si="20"/>
        <v>11140</v>
      </c>
      <c r="AG18" s="101">
        <f t="shared" si="21"/>
        <v>-557</v>
      </c>
      <c r="AH18" s="138">
        <f t="shared" si="22"/>
        <v>10583</v>
      </c>
      <c r="AI18" s="139">
        <f t="shared" si="23"/>
        <v>11700</v>
      </c>
      <c r="AJ18" s="140">
        <f t="shared" si="24"/>
        <v>-1170</v>
      </c>
      <c r="AK18" s="141">
        <f t="shared" si="25"/>
        <v>10530</v>
      </c>
      <c r="AL18" s="49"/>
      <c r="AM18" s="49"/>
      <c r="AN18" s="56">
        <f>ROUND(($G18/$C$10*AN$11),-1)</f>
        <v>12260</v>
      </c>
    </row>
    <row r="19" spans="1:37" s="26" customFormat="1" ht="15.75">
      <c r="A19" s="76" t="s">
        <v>55</v>
      </c>
      <c r="B19" s="77" t="s">
        <v>56</v>
      </c>
      <c r="C19" s="78">
        <f aca="true" t="shared" si="26" ref="C19:F21">ROUND((($G19/$C$10*C$11)*$D$6),-1)</f>
        <v>3160</v>
      </c>
      <c r="D19" s="78">
        <f t="shared" si="26"/>
        <v>4210</v>
      </c>
      <c r="E19" s="78">
        <f t="shared" si="26"/>
        <v>5260</v>
      </c>
      <c r="F19" s="79">
        <f t="shared" si="26"/>
        <v>6310</v>
      </c>
      <c r="G19" s="188">
        <v>6500</v>
      </c>
      <c r="H19" s="142">
        <f aca="true" t="shared" si="27" ref="H19:N21">ROUND(($G19/$C$10*H$11),-1)</f>
        <v>7430</v>
      </c>
      <c r="I19" s="189">
        <f t="shared" si="27"/>
        <v>8360</v>
      </c>
      <c r="J19" s="190">
        <f t="shared" si="27"/>
        <v>9290</v>
      </c>
      <c r="K19" s="142">
        <f t="shared" si="27"/>
        <v>10210</v>
      </c>
      <c r="L19" s="142">
        <f t="shared" si="27"/>
        <v>11140</v>
      </c>
      <c r="M19" s="142">
        <f t="shared" si="27"/>
        <v>12070</v>
      </c>
      <c r="N19" s="191">
        <f t="shared" si="27"/>
        <v>13000</v>
      </c>
      <c r="O19" s="145">
        <f t="shared" si="3"/>
        <v>-650</v>
      </c>
      <c r="P19" s="146">
        <f t="shared" si="4"/>
        <v>12350</v>
      </c>
      <c r="Q19" s="142">
        <f>ROUND(($G19/$C$10*Q$11),-1)</f>
        <v>13930</v>
      </c>
      <c r="R19" s="102">
        <f t="shared" si="6"/>
        <v>-696.5</v>
      </c>
      <c r="S19" s="102">
        <f t="shared" si="7"/>
        <v>13233.5</v>
      </c>
      <c r="T19" s="142">
        <f>ROUND(($G19/$C$10*T$11),-1)</f>
        <v>14860</v>
      </c>
      <c r="U19" s="102">
        <f t="shared" si="9"/>
        <v>-743</v>
      </c>
      <c r="V19" s="102">
        <f t="shared" si="10"/>
        <v>14117</v>
      </c>
      <c r="W19" s="142">
        <f>ROUND(($G19/$C$10*W$11),-1)</f>
        <v>15790</v>
      </c>
      <c r="X19" s="102">
        <f t="shared" si="12"/>
        <v>-789.5</v>
      </c>
      <c r="Y19" s="102">
        <f t="shared" si="13"/>
        <v>15000.5</v>
      </c>
      <c r="Z19" s="142">
        <f>ROUND(($G19/$C$10*Z$11),-1)</f>
        <v>16710</v>
      </c>
      <c r="AA19" s="102">
        <f t="shared" si="15"/>
        <v>-835.5</v>
      </c>
      <c r="AB19" s="102">
        <f t="shared" si="16"/>
        <v>15874.5</v>
      </c>
      <c r="AC19" s="142">
        <f>ROUND(($G19/$C$10*AC$11),-1)</f>
        <v>17640</v>
      </c>
      <c r="AD19" s="102">
        <f t="shared" si="18"/>
        <v>-882</v>
      </c>
      <c r="AE19" s="102">
        <f t="shared" si="19"/>
        <v>16758</v>
      </c>
      <c r="AF19" s="142">
        <f>ROUND(($G19/$C$10*AF$11),-1)</f>
        <v>18570</v>
      </c>
      <c r="AG19" s="102">
        <f t="shared" si="21"/>
        <v>-928.5</v>
      </c>
      <c r="AH19" s="143">
        <f t="shared" si="22"/>
        <v>17641.5</v>
      </c>
      <c r="AI19" s="144">
        <f t="shared" si="23"/>
        <v>19500</v>
      </c>
      <c r="AJ19" s="145">
        <f t="shared" si="24"/>
        <v>-1950</v>
      </c>
      <c r="AK19" s="146">
        <f t="shared" si="25"/>
        <v>17550</v>
      </c>
    </row>
    <row r="20" spans="1:37" s="10" customFormat="1" ht="15.75">
      <c r="A20" s="76"/>
      <c r="B20" s="80" t="s">
        <v>57</v>
      </c>
      <c r="C20" s="81">
        <f t="shared" si="26"/>
        <v>3640</v>
      </c>
      <c r="D20" s="81">
        <f t="shared" si="26"/>
        <v>4860</v>
      </c>
      <c r="E20" s="81">
        <f t="shared" si="26"/>
        <v>6070</v>
      </c>
      <c r="F20" s="82">
        <f t="shared" si="26"/>
        <v>7280</v>
      </c>
      <c r="G20" s="192">
        <v>7500</v>
      </c>
      <c r="H20" s="193">
        <f t="shared" si="27"/>
        <v>8570</v>
      </c>
      <c r="I20" s="147">
        <f t="shared" si="27"/>
        <v>9640</v>
      </c>
      <c r="J20" s="192">
        <f t="shared" si="27"/>
        <v>10710</v>
      </c>
      <c r="K20" s="193">
        <f t="shared" si="27"/>
        <v>11790</v>
      </c>
      <c r="L20" s="103">
        <f t="shared" si="27"/>
        <v>12860</v>
      </c>
      <c r="M20" s="147">
        <f t="shared" si="27"/>
        <v>13930</v>
      </c>
      <c r="N20" s="148">
        <f t="shared" si="27"/>
        <v>15000</v>
      </c>
      <c r="O20" s="149">
        <f t="shared" si="3"/>
        <v>-750</v>
      </c>
      <c r="P20" s="150">
        <f t="shared" si="4"/>
        <v>14250</v>
      </c>
      <c r="Q20" s="193">
        <f>ROUND(($G20/$C$10*Q$11),-1)</f>
        <v>16070</v>
      </c>
      <c r="R20" s="103">
        <f t="shared" si="6"/>
        <v>-803.5</v>
      </c>
      <c r="S20" s="103">
        <f t="shared" si="7"/>
        <v>15266.5</v>
      </c>
      <c r="T20" s="103">
        <f>ROUND(($G20/$C$10*T$11),-1)</f>
        <v>17140</v>
      </c>
      <c r="U20" s="103">
        <f t="shared" si="9"/>
        <v>-857</v>
      </c>
      <c r="V20" s="103">
        <f t="shared" si="10"/>
        <v>16283</v>
      </c>
      <c r="W20" s="103">
        <f>ROUND(($G20/$C$10*W$11),-1)</f>
        <v>18210</v>
      </c>
      <c r="X20" s="103">
        <f t="shared" si="12"/>
        <v>-910.5</v>
      </c>
      <c r="Y20" s="103">
        <f t="shared" si="13"/>
        <v>17299.5</v>
      </c>
      <c r="Z20" s="103">
        <f>ROUND(($G20/$C$10*Z$11),-1)</f>
        <v>19290</v>
      </c>
      <c r="AA20" s="103">
        <f t="shared" si="15"/>
        <v>-964.5</v>
      </c>
      <c r="AB20" s="103">
        <f t="shared" si="16"/>
        <v>18325.5</v>
      </c>
      <c r="AC20" s="103">
        <f>ROUND(($G20/$C$10*AC$11),-1)</f>
        <v>20360</v>
      </c>
      <c r="AD20" s="103">
        <f t="shared" si="18"/>
        <v>-1018</v>
      </c>
      <c r="AE20" s="103">
        <f t="shared" si="19"/>
        <v>19342</v>
      </c>
      <c r="AF20" s="103">
        <f>ROUND(($G20/$C$10*AF$11),-1)</f>
        <v>21430</v>
      </c>
      <c r="AG20" s="103">
        <f t="shared" si="21"/>
        <v>-1071.5</v>
      </c>
      <c r="AH20" s="147">
        <f t="shared" si="22"/>
        <v>20358.5</v>
      </c>
      <c r="AI20" s="148">
        <f t="shared" si="23"/>
        <v>22500</v>
      </c>
      <c r="AJ20" s="149">
        <f t="shared" si="24"/>
        <v>-2250</v>
      </c>
      <c r="AK20" s="150">
        <f t="shared" si="25"/>
        <v>20250</v>
      </c>
    </row>
    <row r="21" spans="1:37" s="13" customFormat="1" ht="15.75">
      <c r="A21" s="83"/>
      <c r="B21" s="84" t="s">
        <v>58</v>
      </c>
      <c r="C21" s="85">
        <f t="shared" si="26"/>
        <v>4130</v>
      </c>
      <c r="D21" s="85">
        <f t="shared" si="26"/>
        <v>5500</v>
      </c>
      <c r="E21" s="85">
        <f t="shared" si="26"/>
        <v>6880</v>
      </c>
      <c r="F21" s="86">
        <f t="shared" si="26"/>
        <v>8250</v>
      </c>
      <c r="G21" s="194">
        <v>8500</v>
      </c>
      <c r="H21" s="195">
        <f t="shared" si="27"/>
        <v>9710</v>
      </c>
      <c r="I21" s="151">
        <f t="shared" si="27"/>
        <v>10930</v>
      </c>
      <c r="J21" s="194">
        <f t="shared" si="27"/>
        <v>12140</v>
      </c>
      <c r="K21" s="195">
        <f t="shared" si="27"/>
        <v>13360</v>
      </c>
      <c r="L21" s="104">
        <f t="shared" si="27"/>
        <v>14570</v>
      </c>
      <c r="M21" s="151">
        <f t="shared" si="27"/>
        <v>15790</v>
      </c>
      <c r="N21" s="152">
        <f t="shared" si="27"/>
        <v>17000</v>
      </c>
      <c r="O21" s="153">
        <f t="shared" si="3"/>
        <v>-850</v>
      </c>
      <c r="P21" s="154">
        <f t="shared" si="4"/>
        <v>16150</v>
      </c>
      <c r="Q21" s="195">
        <f>ROUND(($G21/$C$10*Q$11),-1)</f>
        <v>18210</v>
      </c>
      <c r="R21" s="104">
        <f t="shared" si="6"/>
        <v>-910.5</v>
      </c>
      <c r="S21" s="104">
        <f t="shared" si="7"/>
        <v>17299.5</v>
      </c>
      <c r="T21" s="104">
        <f>ROUND(($G21/$C$10*T$11),-1)</f>
        <v>19430</v>
      </c>
      <c r="U21" s="104">
        <f t="shared" si="9"/>
        <v>-971.5</v>
      </c>
      <c r="V21" s="104">
        <f t="shared" si="10"/>
        <v>18458.5</v>
      </c>
      <c r="W21" s="104">
        <f>ROUND(($G21/$C$10*W$11),-1)</f>
        <v>20640</v>
      </c>
      <c r="X21" s="104">
        <f t="shared" si="12"/>
        <v>-1032</v>
      </c>
      <c r="Y21" s="104">
        <f t="shared" si="13"/>
        <v>19608</v>
      </c>
      <c r="Z21" s="104">
        <f>ROUND(($G21/$C$10*Z$11),-1)</f>
        <v>21860</v>
      </c>
      <c r="AA21" s="104">
        <f t="shared" si="15"/>
        <v>-1093</v>
      </c>
      <c r="AB21" s="104">
        <f t="shared" si="16"/>
        <v>20767</v>
      </c>
      <c r="AC21" s="104">
        <f>ROUND(($G21/$C$10*AC$11),-1)</f>
        <v>23070</v>
      </c>
      <c r="AD21" s="104">
        <f t="shared" si="18"/>
        <v>-1153.5</v>
      </c>
      <c r="AE21" s="104">
        <f t="shared" si="19"/>
        <v>21916.5</v>
      </c>
      <c r="AF21" s="104">
        <f>ROUND(($G21/$C$10*AF$11),-1)</f>
        <v>24290</v>
      </c>
      <c r="AG21" s="104">
        <f t="shared" si="21"/>
        <v>-1214.5</v>
      </c>
      <c r="AH21" s="151">
        <f t="shared" si="22"/>
        <v>23075.5</v>
      </c>
      <c r="AI21" s="152">
        <f t="shared" si="23"/>
        <v>25500</v>
      </c>
      <c r="AJ21" s="153">
        <f t="shared" si="24"/>
        <v>-2550</v>
      </c>
      <c r="AK21" s="154">
        <f t="shared" si="25"/>
        <v>22950</v>
      </c>
    </row>
    <row r="22" spans="1:40" s="10" customFormat="1" ht="15.75">
      <c r="A22" s="8"/>
      <c r="B22" s="24"/>
      <c r="C22" s="12"/>
      <c r="D22" s="12"/>
      <c r="E22" s="12"/>
      <c r="F22" s="23"/>
      <c r="G22" s="187"/>
      <c r="H22" s="155"/>
      <c r="I22" s="196"/>
      <c r="J22" s="187"/>
      <c r="K22" s="155"/>
      <c r="L22" s="155"/>
      <c r="M22" s="196"/>
      <c r="N22" s="139"/>
      <c r="O22" s="140"/>
      <c r="P22" s="141"/>
      <c r="Q22" s="155"/>
      <c r="R22" s="101"/>
      <c r="S22" s="101"/>
      <c r="T22" s="155"/>
      <c r="U22" s="101"/>
      <c r="V22" s="101"/>
      <c r="W22" s="155"/>
      <c r="X22" s="101"/>
      <c r="Y22" s="101"/>
      <c r="Z22" s="155"/>
      <c r="AA22" s="101"/>
      <c r="AB22" s="101"/>
      <c r="AC22" s="155"/>
      <c r="AD22" s="101"/>
      <c r="AE22" s="101"/>
      <c r="AF22" s="155"/>
      <c r="AG22" s="101"/>
      <c r="AH22" s="138"/>
      <c r="AI22" s="139"/>
      <c r="AJ22" s="140"/>
      <c r="AK22" s="141"/>
      <c r="AL22" s="49"/>
      <c r="AM22" s="49"/>
      <c r="AN22" s="29"/>
    </row>
    <row r="23" spans="1:37" s="26" customFormat="1" ht="15.75">
      <c r="A23" s="76" t="s">
        <v>17</v>
      </c>
      <c r="B23" s="77" t="s">
        <v>56</v>
      </c>
      <c r="C23" s="78">
        <f aca="true" t="shared" si="28" ref="C23:F25">ROUND((($G23/$C$10*C$11)*$D$6),-1)</f>
        <v>3640</v>
      </c>
      <c r="D23" s="78">
        <f t="shared" si="28"/>
        <v>4860</v>
      </c>
      <c r="E23" s="78">
        <f t="shared" si="28"/>
        <v>6070</v>
      </c>
      <c r="F23" s="79">
        <f t="shared" si="28"/>
        <v>7280</v>
      </c>
      <c r="G23" s="188">
        <v>7500</v>
      </c>
      <c r="H23" s="142">
        <f aca="true" t="shared" si="29" ref="H23:N25">ROUND(($G23/$C$10*H$11),-1)</f>
        <v>8570</v>
      </c>
      <c r="I23" s="189">
        <f t="shared" si="29"/>
        <v>9640</v>
      </c>
      <c r="J23" s="190">
        <f t="shared" si="29"/>
        <v>10710</v>
      </c>
      <c r="K23" s="142">
        <f t="shared" si="29"/>
        <v>11790</v>
      </c>
      <c r="L23" s="142">
        <f t="shared" si="29"/>
        <v>12860</v>
      </c>
      <c r="M23" s="142">
        <f t="shared" si="29"/>
        <v>13930</v>
      </c>
      <c r="N23" s="191">
        <f t="shared" si="29"/>
        <v>15000</v>
      </c>
      <c r="O23" s="145">
        <f>-5%*N23</f>
        <v>-750</v>
      </c>
      <c r="P23" s="146">
        <f>N23+O23</f>
        <v>14250</v>
      </c>
      <c r="Q23" s="142">
        <f>ROUND(($G23/$C$10*Q$11),-1)</f>
        <v>16070</v>
      </c>
      <c r="R23" s="102">
        <f>-5%*Q23</f>
        <v>-803.5</v>
      </c>
      <c r="S23" s="102">
        <f>Q23+R23</f>
        <v>15266.5</v>
      </c>
      <c r="T23" s="142">
        <f>ROUND(($G23/$C$10*T$11),-1)</f>
        <v>17140</v>
      </c>
      <c r="U23" s="102">
        <f>-5%*T23</f>
        <v>-857</v>
      </c>
      <c r="V23" s="102">
        <f>T23+U23</f>
        <v>16283</v>
      </c>
      <c r="W23" s="142">
        <f>ROUND(($G23/$C$10*W$11),-1)</f>
        <v>18210</v>
      </c>
      <c r="X23" s="102">
        <f>-5%*W23</f>
        <v>-910.5</v>
      </c>
      <c r="Y23" s="102">
        <f>W23+X23</f>
        <v>17299.5</v>
      </c>
      <c r="Z23" s="142">
        <f>ROUND(($G23/$C$10*Z$11),-1)</f>
        <v>19290</v>
      </c>
      <c r="AA23" s="102">
        <f>-5%*Z23</f>
        <v>-964.5</v>
      </c>
      <c r="AB23" s="102">
        <f>Z23+AA23</f>
        <v>18325.5</v>
      </c>
      <c r="AC23" s="142">
        <f>ROUND(($G23/$C$10*AC$11),-1)</f>
        <v>20360</v>
      </c>
      <c r="AD23" s="102">
        <f>-5%*AC23</f>
        <v>-1018</v>
      </c>
      <c r="AE23" s="102">
        <f>AC23+AD23</f>
        <v>19342</v>
      </c>
      <c r="AF23" s="142">
        <f>ROUND(($G23/$C$10*AF$11),-1)</f>
        <v>21430</v>
      </c>
      <c r="AG23" s="102">
        <f>-5%*AF23</f>
        <v>-1071.5</v>
      </c>
      <c r="AH23" s="143">
        <f>AF23+AG23</f>
        <v>20358.5</v>
      </c>
      <c r="AI23" s="144">
        <f>ROUND(($G23/$C$10*AI$11),-1)</f>
        <v>22500</v>
      </c>
      <c r="AJ23" s="145">
        <f>-10%*AI23</f>
        <v>-2250</v>
      </c>
      <c r="AK23" s="146">
        <f>AI23+AJ23</f>
        <v>20250</v>
      </c>
    </row>
    <row r="24" spans="1:37" s="10" customFormat="1" ht="15.75">
      <c r="A24" s="76" t="s">
        <v>59</v>
      </c>
      <c r="B24" s="80" t="s">
        <v>57</v>
      </c>
      <c r="C24" s="81">
        <f t="shared" si="28"/>
        <v>4130</v>
      </c>
      <c r="D24" s="81">
        <f t="shared" si="28"/>
        <v>5500</v>
      </c>
      <c r="E24" s="81">
        <f t="shared" si="28"/>
        <v>6880</v>
      </c>
      <c r="F24" s="82">
        <f t="shared" si="28"/>
        <v>8250</v>
      </c>
      <c r="G24" s="192">
        <v>8500</v>
      </c>
      <c r="H24" s="193">
        <f t="shared" si="29"/>
        <v>9710</v>
      </c>
      <c r="I24" s="147">
        <f t="shared" si="29"/>
        <v>10930</v>
      </c>
      <c r="J24" s="192">
        <f t="shared" si="29"/>
        <v>12140</v>
      </c>
      <c r="K24" s="193">
        <f t="shared" si="29"/>
        <v>13360</v>
      </c>
      <c r="L24" s="103">
        <f t="shared" si="29"/>
        <v>14570</v>
      </c>
      <c r="M24" s="147">
        <f t="shared" si="29"/>
        <v>15790</v>
      </c>
      <c r="N24" s="148">
        <f t="shared" si="29"/>
        <v>17000</v>
      </c>
      <c r="O24" s="149">
        <f>-5%*N24</f>
        <v>-850</v>
      </c>
      <c r="P24" s="150">
        <f>N24+O24</f>
        <v>16150</v>
      </c>
      <c r="Q24" s="193">
        <f>ROUND(($G24/$C$10*Q$11),-1)</f>
        <v>18210</v>
      </c>
      <c r="R24" s="103">
        <f>-5%*Q24</f>
        <v>-910.5</v>
      </c>
      <c r="S24" s="103">
        <f>Q24+R24</f>
        <v>17299.5</v>
      </c>
      <c r="T24" s="103">
        <f>ROUND(($G24/$C$10*T$11),-1)</f>
        <v>19430</v>
      </c>
      <c r="U24" s="103">
        <f>-5%*T24</f>
        <v>-971.5</v>
      </c>
      <c r="V24" s="103">
        <f>T24+U24</f>
        <v>18458.5</v>
      </c>
      <c r="W24" s="103">
        <f>ROUND(($G24/$C$10*W$11),-1)</f>
        <v>20640</v>
      </c>
      <c r="X24" s="103">
        <f>-5%*W24</f>
        <v>-1032</v>
      </c>
      <c r="Y24" s="103">
        <f>W24+X24</f>
        <v>19608</v>
      </c>
      <c r="Z24" s="103">
        <f>ROUND(($G24/$C$10*Z$11),-1)</f>
        <v>21860</v>
      </c>
      <c r="AA24" s="103">
        <f>-5%*Z24</f>
        <v>-1093</v>
      </c>
      <c r="AB24" s="103">
        <f>Z24+AA24</f>
        <v>20767</v>
      </c>
      <c r="AC24" s="103">
        <f>ROUND(($G24/$C$10*AC$11),-1)</f>
        <v>23070</v>
      </c>
      <c r="AD24" s="103">
        <f>-5%*AC24</f>
        <v>-1153.5</v>
      </c>
      <c r="AE24" s="103">
        <f>AC24+AD24</f>
        <v>21916.5</v>
      </c>
      <c r="AF24" s="103">
        <f>ROUND(($G24/$C$10*AF$11),-1)</f>
        <v>24290</v>
      </c>
      <c r="AG24" s="103">
        <f>-5%*AF24</f>
        <v>-1214.5</v>
      </c>
      <c r="AH24" s="147">
        <f>AF24+AG24</f>
        <v>23075.5</v>
      </c>
      <c r="AI24" s="148">
        <f>ROUND(($G24/$C$10*AI$11),-1)</f>
        <v>25500</v>
      </c>
      <c r="AJ24" s="149">
        <f>-10%*AI24</f>
        <v>-2550</v>
      </c>
      <c r="AK24" s="150">
        <f>AI24+AJ24</f>
        <v>22950</v>
      </c>
    </row>
    <row r="25" spans="1:37" s="13" customFormat="1" ht="15.75">
      <c r="A25" s="83"/>
      <c r="B25" s="84" t="s">
        <v>58</v>
      </c>
      <c r="C25" s="85">
        <f t="shared" si="28"/>
        <v>4610</v>
      </c>
      <c r="D25" s="85">
        <f t="shared" si="28"/>
        <v>6150</v>
      </c>
      <c r="E25" s="85">
        <f t="shared" si="28"/>
        <v>7690</v>
      </c>
      <c r="F25" s="86">
        <f t="shared" si="28"/>
        <v>9230</v>
      </c>
      <c r="G25" s="194">
        <v>9500</v>
      </c>
      <c r="H25" s="195">
        <f t="shared" si="29"/>
        <v>10860</v>
      </c>
      <c r="I25" s="151">
        <f t="shared" si="29"/>
        <v>12210</v>
      </c>
      <c r="J25" s="194">
        <f t="shared" si="29"/>
        <v>13570</v>
      </c>
      <c r="K25" s="195">
        <f t="shared" si="29"/>
        <v>14930</v>
      </c>
      <c r="L25" s="104">
        <f t="shared" si="29"/>
        <v>16290</v>
      </c>
      <c r="M25" s="151">
        <f t="shared" si="29"/>
        <v>17640</v>
      </c>
      <c r="N25" s="152">
        <f t="shared" si="29"/>
        <v>19000</v>
      </c>
      <c r="O25" s="153">
        <f>-5%*N25</f>
        <v>-950</v>
      </c>
      <c r="P25" s="154">
        <f>N25+O25</f>
        <v>18050</v>
      </c>
      <c r="Q25" s="195">
        <f>ROUND(($G25/$C$10*Q$11),-1)</f>
        <v>20360</v>
      </c>
      <c r="R25" s="104">
        <f>-5%*Q25</f>
        <v>-1018</v>
      </c>
      <c r="S25" s="104">
        <f>Q25+R25</f>
        <v>19342</v>
      </c>
      <c r="T25" s="104">
        <f>ROUND(($G25/$C$10*T$11),-1)</f>
        <v>21710</v>
      </c>
      <c r="U25" s="104">
        <f>-5%*T25</f>
        <v>-1085.5</v>
      </c>
      <c r="V25" s="104">
        <f>T25+U25</f>
        <v>20624.5</v>
      </c>
      <c r="W25" s="104">
        <f>ROUND(($G25/$C$10*W$11),-1)</f>
        <v>23070</v>
      </c>
      <c r="X25" s="104">
        <f>-5%*W25</f>
        <v>-1153.5</v>
      </c>
      <c r="Y25" s="104">
        <f>W25+X25</f>
        <v>21916.5</v>
      </c>
      <c r="Z25" s="104">
        <f>ROUND(($G25/$C$10*Z$11),-1)</f>
        <v>24430</v>
      </c>
      <c r="AA25" s="104">
        <f>-5%*Z25</f>
        <v>-1221.5</v>
      </c>
      <c r="AB25" s="104">
        <f>Z25+AA25</f>
        <v>23208.5</v>
      </c>
      <c r="AC25" s="104">
        <f>ROUND(($G25/$C$10*AC$11),-1)</f>
        <v>25790</v>
      </c>
      <c r="AD25" s="104">
        <f>-5%*AC25</f>
        <v>-1289.5</v>
      </c>
      <c r="AE25" s="104">
        <f>AC25+AD25</f>
        <v>24500.5</v>
      </c>
      <c r="AF25" s="104">
        <f>ROUND(($G25/$C$10*AF$11),-1)</f>
        <v>27140</v>
      </c>
      <c r="AG25" s="104">
        <f>-5%*AF25</f>
        <v>-1357</v>
      </c>
      <c r="AH25" s="151">
        <f>AF25+AG25</f>
        <v>25783</v>
      </c>
      <c r="AI25" s="152">
        <f>ROUND(($G25/$C$10*AI$11),-1)</f>
        <v>28500</v>
      </c>
      <c r="AJ25" s="153">
        <f>-10%*AI25</f>
        <v>-2850</v>
      </c>
      <c r="AK25" s="154">
        <f>AI25+AJ25</f>
        <v>25650</v>
      </c>
    </row>
    <row r="26" spans="1:40" s="13" customFormat="1" ht="15.75">
      <c r="A26" s="59"/>
      <c r="B26" s="87"/>
      <c r="C26" s="88"/>
      <c r="D26" s="88"/>
      <c r="E26" s="88"/>
      <c r="F26" s="89"/>
      <c r="G26" s="197"/>
      <c r="H26" s="156"/>
      <c r="I26" s="198"/>
      <c r="J26" s="197"/>
      <c r="K26" s="156"/>
      <c r="L26" s="156"/>
      <c r="M26" s="198"/>
      <c r="N26" s="158"/>
      <c r="O26" s="159"/>
      <c r="P26" s="160"/>
      <c r="Q26" s="156"/>
      <c r="R26" s="105"/>
      <c r="S26" s="105"/>
      <c r="T26" s="156"/>
      <c r="U26" s="105"/>
      <c r="V26" s="105"/>
      <c r="W26" s="156"/>
      <c r="X26" s="105"/>
      <c r="Y26" s="105"/>
      <c r="Z26" s="156"/>
      <c r="AA26" s="105"/>
      <c r="AB26" s="105"/>
      <c r="AC26" s="156"/>
      <c r="AD26" s="105"/>
      <c r="AE26" s="105"/>
      <c r="AF26" s="156"/>
      <c r="AG26" s="105"/>
      <c r="AH26" s="157"/>
      <c r="AI26" s="158"/>
      <c r="AJ26" s="159"/>
      <c r="AK26" s="160"/>
      <c r="AN26" s="56"/>
    </row>
    <row r="27" spans="1:40" s="13" customFormat="1" ht="15.75">
      <c r="A27" s="76" t="s">
        <v>16</v>
      </c>
      <c r="B27" s="77" t="s">
        <v>56</v>
      </c>
      <c r="C27" s="78">
        <f aca="true" t="shared" si="30" ref="C27:F36">ROUND((($G27/$C$10*C$11)*$D$6),-1)</f>
        <v>3880</v>
      </c>
      <c r="D27" s="78">
        <f t="shared" si="30"/>
        <v>5180</v>
      </c>
      <c r="E27" s="78">
        <f t="shared" si="30"/>
        <v>6470</v>
      </c>
      <c r="F27" s="79">
        <f t="shared" si="30"/>
        <v>7770</v>
      </c>
      <c r="G27" s="199">
        <v>8000</v>
      </c>
      <c r="H27" s="142">
        <f t="shared" si="2"/>
        <v>9140</v>
      </c>
      <c r="I27" s="189">
        <f t="shared" si="2"/>
        <v>10290</v>
      </c>
      <c r="J27" s="190">
        <f t="shared" si="2"/>
        <v>11430</v>
      </c>
      <c r="K27" s="142">
        <f t="shared" si="2"/>
        <v>12570</v>
      </c>
      <c r="L27" s="142">
        <f t="shared" si="2"/>
        <v>13710</v>
      </c>
      <c r="M27" s="142">
        <f t="shared" si="2"/>
        <v>14860</v>
      </c>
      <c r="N27" s="191">
        <f t="shared" si="2"/>
        <v>16000</v>
      </c>
      <c r="O27" s="145">
        <f aca="true" t="shared" si="31" ref="O27:O32">-5%*N27</f>
        <v>-800</v>
      </c>
      <c r="P27" s="146">
        <f aca="true" t="shared" si="32" ref="P27:P32">N27+O27</f>
        <v>15200</v>
      </c>
      <c r="Q27" s="142">
        <f t="shared" si="5"/>
        <v>17140</v>
      </c>
      <c r="R27" s="102">
        <f aca="true" t="shared" si="33" ref="R27:R32">-5%*Q27</f>
        <v>-857</v>
      </c>
      <c r="S27" s="102">
        <f aca="true" t="shared" si="34" ref="S27:S32">Q27+R27</f>
        <v>16283</v>
      </c>
      <c r="T27" s="142">
        <f t="shared" si="8"/>
        <v>18290</v>
      </c>
      <c r="U27" s="102">
        <f aca="true" t="shared" si="35" ref="U27:U32">-5%*T27</f>
        <v>-914.5</v>
      </c>
      <c r="V27" s="102">
        <f aca="true" t="shared" si="36" ref="V27:V32">T27+U27</f>
        <v>17375.5</v>
      </c>
      <c r="W27" s="142">
        <f t="shared" si="11"/>
        <v>19430</v>
      </c>
      <c r="X27" s="102">
        <f aca="true" t="shared" si="37" ref="X27:X32">-5%*W27</f>
        <v>-971.5</v>
      </c>
      <c r="Y27" s="102">
        <f aca="true" t="shared" si="38" ref="Y27:Y32">W27+X27</f>
        <v>18458.5</v>
      </c>
      <c r="Z27" s="142">
        <f t="shared" si="14"/>
        <v>20570</v>
      </c>
      <c r="AA27" s="102">
        <f aca="true" t="shared" si="39" ref="AA27:AA32">-5%*Z27</f>
        <v>-1028.5</v>
      </c>
      <c r="AB27" s="102">
        <f aca="true" t="shared" si="40" ref="AB27:AB32">Z27+AA27</f>
        <v>19541.5</v>
      </c>
      <c r="AC27" s="142">
        <f t="shared" si="17"/>
        <v>21710</v>
      </c>
      <c r="AD27" s="102">
        <f aca="true" t="shared" si="41" ref="AD27:AD32">-5%*AC27</f>
        <v>-1085.5</v>
      </c>
      <c r="AE27" s="102">
        <f aca="true" t="shared" si="42" ref="AE27:AE32">AC27+AD27</f>
        <v>20624.5</v>
      </c>
      <c r="AF27" s="142">
        <f t="shared" si="20"/>
        <v>22860</v>
      </c>
      <c r="AG27" s="102">
        <f aca="true" t="shared" si="43" ref="AG27:AG32">-5%*AF27</f>
        <v>-1143</v>
      </c>
      <c r="AH27" s="143">
        <f aca="true" t="shared" si="44" ref="AH27:AH32">AF27+AG27</f>
        <v>21717</v>
      </c>
      <c r="AI27" s="144">
        <f aca="true" t="shared" si="45" ref="AI27:AI32">ROUND(($G27/$C$10*AI$11),-1)</f>
        <v>24000</v>
      </c>
      <c r="AJ27" s="145">
        <f aca="true" t="shared" si="46" ref="AJ27:AJ32">-10%*AI27</f>
        <v>-2400</v>
      </c>
      <c r="AK27" s="146">
        <f aca="true" t="shared" si="47" ref="AK27:AK32">AI27+AJ27</f>
        <v>21600</v>
      </c>
      <c r="AN27" s="56">
        <f aca="true" t="shared" si="48" ref="AN27:AN32">ROUND(($G27/$C$10*AN$11),-1)</f>
        <v>25140</v>
      </c>
    </row>
    <row r="28" spans="1:40" s="13" customFormat="1" ht="15.75">
      <c r="A28" s="90"/>
      <c r="B28" s="80" t="s">
        <v>57</v>
      </c>
      <c r="C28" s="81">
        <f t="shared" si="30"/>
        <v>4370</v>
      </c>
      <c r="D28" s="81">
        <f t="shared" si="30"/>
        <v>5830</v>
      </c>
      <c r="E28" s="81">
        <f t="shared" si="30"/>
        <v>7280</v>
      </c>
      <c r="F28" s="82">
        <f t="shared" si="30"/>
        <v>8740</v>
      </c>
      <c r="G28" s="192">
        <v>9000</v>
      </c>
      <c r="H28" s="193">
        <f t="shared" si="2"/>
        <v>10290</v>
      </c>
      <c r="I28" s="147">
        <f t="shared" si="2"/>
        <v>11570</v>
      </c>
      <c r="J28" s="192">
        <f t="shared" si="2"/>
        <v>12860</v>
      </c>
      <c r="K28" s="193">
        <f t="shared" si="2"/>
        <v>14140</v>
      </c>
      <c r="L28" s="103">
        <f t="shared" si="2"/>
        <v>15430</v>
      </c>
      <c r="M28" s="147">
        <f t="shared" si="2"/>
        <v>16710</v>
      </c>
      <c r="N28" s="148">
        <f t="shared" si="2"/>
        <v>18000</v>
      </c>
      <c r="O28" s="149">
        <f t="shared" si="31"/>
        <v>-900</v>
      </c>
      <c r="P28" s="150">
        <f t="shared" si="32"/>
        <v>17100</v>
      </c>
      <c r="Q28" s="193">
        <f t="shared" si="5"/>
        <v>19290</v>
      </c>
      <c r="R28" s="103">
        <f t="shared" si="33"/>
        <v>-964.5</v>
      </c>
      <c r="S28" s="103">
        <f t="shared" si="34"/>
        <v>18325.5</v>
      </c>
      <c r="T28" s="103">
        <f t="shared" si="8"/>
        <v>20570</v>
      </c>
      <c r="U28" s="103">
        <f t="shared" si="35"/>
        <v>-1028.5</v>
      </c>
      <c r="V28" s="103">
        <f t="shared" si="36"/>
        <v>19541.5</v>
      </c>
      <c r="W28" s="103">
        <f t="shared" si="11"/>
        <v>21860</v>
      </c>
      <c r="X28" s="103">
        <f t="shared" si="37"/>
        <v>-1093</v>
      </c>
      <c r="Y28" s="103">
        <f t="shared" si="38"/>
        <v>20767</v>
      </c>
      <c r="Z28" s="103">
        <f t="shared" si="14"/>
        <v>23140</v>
      </c>
      <c r="AA28" s="103">
        <f t="shared" si="39"/>
        <v>-1157</v>
      </c>
      <c r="AB28" s="103">
        <f t="shared" si="40"/>
        <v>21983</v>
      </c>
      <c r="AC28" s="103">
        <f t="shared" si="17"/>
        <v>24430</v>
      </c>
      <c r="AD28" s="103">
        <f t="shared" si="41"/>
        <v>-1221.5</v>
      </c>
      <c r="AE28" s="103">
        <f t="shared" si="42"/>
        <v>23208.5</v>
      </c>
      <c r="AF28" s="103">
        <f t="shared" si="20"/>
        <v>25710</v>
      </c>
      <c r="AG28" s="103">
        <f t="shared" si="43"/>
        <v>-1285.5</v>
      </c>
      <c r="AH28" s="147">
        <f t="shared" si="44"/>
        <v>24424.5</v>
      </c>
      <c r="AI28" s="148">
        <f t="shared" si="45"/>
        <v>27000</v>
      </c>
      <c r="AJ28" s="149">
        <f t="shared" si="46"/>
        <v>-2700</v>
      </c>
      <c r="AK28" s="150">
        <f t="shared" si="47"/>
        <v>24300</v>
      </c>
      <c r="AN28" s="56">
        <f t="shared" si="48"/>
        <v>28290</v>
      </c>
    </row>
    <row r="29" spans="1:40" s="13" customFormat="1" ht="15.75">
      <c r="A29" s="91"/>
      <c r="B29" s="84" t="s">
        <v>58</v>
      </c>
      <c r="C29" s="85">
        <f t="shared" si="30"/>
        <v>4860</v>
      </c>
      <c r="D29" s="85">
        <f t="shared" si="30"/>
        <v>6470</v>
      </c>
      <c r="E29" s="85">
        <f t="shared" si="30"/>
        <v>8090</v>
      </c>
      <c r="F29" s="86">
        <f t="shared" si="30"/>
        <v>9710</v>
      </c>
      <c r="G29" s="194">
        <v>10000</v>
      </c>
      <c r="H29" s="195">
        <f t="shared" si="2"/>
        <v>11430</v>
      </c>
      <c r="I29" s="151">
        <f t="shared" si="2"/>
        <v>12860</v>
      </c>
      <c r="J29" s="194">
        <f t="shared" si="2"/>
        <v>14290</v>
      </c>
      <c r="K29" s="195">
        <f t="shared" si="2"/>
        <v>15710</v>
      </c>
      <c r="L29" s="104">
        <f t="shared" si="2"/>
        <v>17140</v>
      </c>
      <c r="M29" s="151">
        <f t="shared" si="2"/>
        <v>18570</v>
      </c>
      <c r="N29" s="152">
        <f t="shared" si="2"/>
        <v>20000</v>
      </c>
      <c r="O29" s="153">
        <f t="shared" si="31"/>
        <v>-1000</v>
      </c>
      <c r="P29" s="154">
        <f t="shared" si="32"/>
        <v>19000</v>
      </c>
      <c r="Q29" s="195">
        <f t="shared" si="5"/>
        <v>21430</v>
      </c>
      <c r="R29" s="104">
        <f t="shared" si="33"/>
        <v>-1071.5</v>
      </c>
      <c r="S29" s="104">
        <f t="shared" si="34"/>
        <v>20358.5</v>
      </c>
      <c r="T29" s="104">
        <f t="shared" si="8"/>
        <v>22860</v>
      </c>
      <c r="U29" s="104">
        <f t="shared" si="35"/>
        <v>-1143</v>
      </c>
      <c r="V29" s="104">
        <f t="shared" si="36"/>
        <v>21717</v>
      </c>
      <c r="W29" s="104">
        <f t="shared" si="11"/>
        <v>24290</v>
      </c>
      <c r="X29" s="104">
        <f t="shared" si="37"/>
        <v>-1214.5</v>
      </c>
      <c r="Y29" s="104">
        <f t="shared" si="38"/>
        <v>23075.5</v>
      </c>
      <c r="Z29" s="104">
        <f t="shared" si="14"/>
        <v>25710</v>
      </c>
      <c r="AA29" s="104">
        <f t="shared" si="39"/>
        <v>-1285.5</v>
      </c>
      <c r="AB29" s="104">
        <f t="shared" si="40"/>
        <v>24424.5</v>
      </c>
      <c r="AC29" s="104">
        <f t="shared" si="17"/>
        <v>27140</v>
      </c>
      <c r="AD29" s="104">
        <f t="shared" si="41"/>
        <v>-1357</v>
      </c>
      <c r="AE29" s="104">
        <f t="shared" si="42"/>
        <v>25783</v>
      </c>
      <c r="AF29" s="104">
        <f t="shared" si="20"/>
        <v>28570</v>
      </c>
      <c r="AG29" s="104">
        <f t="shared" si="43"/>
        <v>-1428.5</v>
      </c>
      <c r="AH29" s="151">
        <f t="shared" si="44"/>
        <v>27141.5</v>
      </c>
      <c r="AI29" s="152">
        <f t="shared" si="45"/>
        <v>30000</v>
      </c>
      <c r="AJ29" s="153">
        <f t="shared" si="46"/>
        <v>-3000</v>
      </c>
      <c r="AK29" s="154">
        <f t="shared" si="47"/>
        <v>27000</v>
      </c>
      <c r="AN29" s="56">
        <f t="shared" si="48"/>
        <v>31430</v>
      </c>
    </row>
    <row r="30" spans="1:40" s="26" customFormat="1" ht="15.75">
      <c r="A30" s="76" t="s">
        <v>10</v>
      </c>
      <c r="B30" s="77" t="s">
        <v>56</v>
      </c>
      <c r="C30" s="78">
        <f aca="true" t="shared" si="49" ref="C30:F32">ROUND((($G30/$C$10*C$11)*$D$6),-1)</f>
        <v>4130</v>
      </c>
      <c r="D30" s="78">
        <f t="shared" si="49"/>
        <v>5500</v>
      </c>
      <c r="E30" s="78">
        <f t="shared" si="49"/>
        <v>6880</v>
      </c>
      <c r="F30" s="79">
        <f t="shared" si="49"/>
        <v>8250</v>
      </c>
      <c r="G30" s="188">
        <v>8500</v>
      </c>
      <c r="H30" s="142">
        <f aca="true" t="shared" si="50" ref="H30:N32">ROUND(($G30/$C$10*H$11),-1)</f>
        <v>9710</v>
      </c>
      <c r="I30" s="189">
        <f t="shared" si="50"/>
        <v>10930</v>
      </c>
      <c r="J30" s="190">
        <f t="shared" si="50"/>
        <v>12140</v>
      </c>
      <c r="K30" s="142">
        <f t="shared" si="50"/>
        <v>13360</v>
      </c>
      <c r="L30" s="142">
        <f t="shared" si="50"/>
        <v>14570</v>
      </c>
      <c r="M30" s="142">
        <f t="shared" si="50"/>
        <v>15790</v>
      </c>
      <c r="N30" s="191">
        <f t="shared" si="50"/>
        <v>17000</v>
      </c>
      <c r="O30" s="145">
        <f t="shared" si="31"/>
        <v>-850</v>
      </c>
      <c r="P30" s="146">
        <f t="shared" si="32"/>
        <v>16150</v>
      </c>
      <c r="Q30" s="142">
        <f>ROUND(($G30/$C$10*Q$11),-1)</f>
        <v>18210</v>
      </c>
      <c r="R30" s="102">
        <f t="shared" si="33"/>
        <v>-910.5</v>
      </c>
      <c r="S30" s="102">
        <f t="shared" si="34"/>
        <v>17299.5</v>
      </c>
      <c r="T30" s="142">
        <f>ROUND(($G30/$C$10*T$11),-1)</f>
        <v>19430</v>
      </c>
      <c r="U30" s="102">
        <f t="shared" si="35"/>
        <v>-971.5</v>
      </c>
      <c r="V30" s="102">
        <f t="shared" si="36"/>
        <v>18458.5</v>
      </c>
      <c r="W30" s="142">
        <f>ROUND(($G30/$C$10*W$11),-1)</f>
        <v>20640</v>
      </c>
      <c r="X30" s="102">
        <f t="shared" si="37"/>
        <v>-1032</v>
      </c>
      <c r="Y30" s="102">
        <f t="shared" si="38"/>
        <v>19608</v>
      </c>
      <c r="Z30" s="142">
        <f>ROUND(($G30/$C$10*Z$11),-1)</f>
        <v>21860</v>
      </c>
      <c r="AA30" s="102">
        <f t="shared" si="39"/>
        <v>-1093</v>
      </c>
      <c r="AB30" s="102">
        <f t="shared" si="40"/>
        <v>20767</v>
      </c>
      <c r="AC30" s="142">
        <f>ROUND(($G30/$C$10*AC$11),-1)</f>
        <v>23070</v>
      </c>
      <c r="AD30" s="102">
        <f t="shared" si="41"/>
        <v>-1153.5</v>
      </c>
      <c r="AE30" s="102">
        <f t="shared" si="42"/>
        <v>21916.5</v>
      </c>
      <c r="AF30" s="142">
        <f>ROUND(($G30/$C$10*AF$11),-1)</f>
        <v>24290</v>
      </c>
      <c r="AG30" s="102">
        <f t="shared" si="43"/>
        <v>-1214.5</v>
      </c>
      <c r="AH30" s="143">
        <f t="shared" si="44"/>
        <v>23075.5</v>
      </c>
      <c r="AI30" s="144">
        <f t="shared" si="45"/>
        <v>25500</v>
      </c>
      <c r="AJ30" s="145">
        <f t="shared" si="46"/>
        <v>-2550</v>
      </c>
      <c r="AK30" s="146">
        <f t="shared" si="47"/>
        <v>22950</v>
      </c>
      <c r="AN30" s="56">
        <f t="shared" si="48"/>
        <v>26710</v>
      </c>
    </row>
    <row r="31" spans="1:40" s="10" customFormat="1" ht="15.75">
      <c r="A31" s="83"/>
      <c r="B31" s="80" t="s">
        <v>57</v>
      </c>
      <c r="C31" s="81">
        <f t="shared" si="49"/>
        <v>4610</v>
      </c>
      <c r="D31" s="81">
        <f t="shared" si="49"/>
        <v>6150</v>
      </c>
      <c r="E31" s="81">
        <f t="shared" si="49"/>
        <v>7690</v>
      </c>
      <c r="F31" s="82">
        <f t="shared" si="49"/>
        <v>9230</v>
      </c>
      <c r="G31" s="192">
        <v>9500</v>
      </c>
      <c r="H31" s="193">
        <f t="shared" si="50"/>
        <v>10860</v>
      </c>
      <c r="I31" s="147">
        <f t="shared" si="50"/>
        <v>12210</v>
      </c>
      <c r="J31" s="192">
        <f t="shared" si="50"/>
        <v>13570</v>
      </c>
      <c r="K31" s="193">
        <f t="shared" si="50"/>
        <v>14930</v>
      </c>
      <c r="L31" s="103">
        <f t="shared" si="50"/>
        <v>16290</v>
      </c>
      <c r="M31" s="147">
        <f t="shared" si="50"/>
        <v>17640</v>
      </c>
      <c r="N31" s="148">
        <f t="shared" si="50"/>
        <v>19000</v>
      </c>
      <c r="O31" s="149">
        <f t="shared" si="31"/>
        <v>-950</v>
      </c>
      <c r="P31" s="150">
        <f t="shared" si="32"/>
        <v>18050</v>
      </c>
      <c r="Q31" s="193">
        <f>ROUND(($G31/$C$10*Q$11),-1)</f>
        <v>20360</v>
      </c>
      <c r="R31" s="103">
        <f t="shared" si="33"/>
        <v>-1018</v>
      </c>
      <c r="S31" s="103">
        <f t="shared" si="34"/>
        <v>19342</v>
      </c>
      <c r="T31" s="103">
        <f>ROUND(($G31/$C$10*T$11),-1)</f>
        <v>21710</v>
      </c>
      <c r="U31" s="103">
        <f t="shared" si="35"/>
        <v>-1085.5</v>
      </c>
      <c r="V31" s="103">
        <f t="shared" si="36"/>
        <v>20624.5</v>
      </c>
      <c r="W31" s="103">
        <f>ROUND(($G31/$C$10*W$11),-1)</f>
        <v>23070</v>
      </c>
      <c r="X31" s="103">
        <f t="shared" si="37"/>
        <v>-1153.5</v>
      </c>
      <c r="Y31" s="103">
        <f t="shared" si="38"/>
        <v>21916.5</v>
      </c>
      <c r="Z31" s="103">
        <f>ROUND(($G31/$C$10*Z$11),-1)</f>
        <v>24430</v>
      </c>
      <c r="AA31" s="103">
        <f t="shared" si="39"/>
        <v>-1221.5</v>
      </c>
      <c r="AB31" s="103">
        <f t="shared" si="40"/>
        <v>23208.5</v>
      </c>
      <c r="AC31" s="103">
        <f>ROUND(($G31/$C$10*AC$11),-1)</f>
        <v>25790</v>
      </c>
      <c r="AD31" s="103">
        <f t="shared" si="41"/>
        <v>-1289.5</v>
      </c>
      <c r="AE31" s="103">
        <f t="shared" si="42"/>
        <v>24500.5</v>
      </c>
      <c r="AF31" s="103">
        <f>ROUND(($G31/$C$10*AF$11),-1)</f>
        <v>27140</v>
      </c>
      <c r="AG31" s="103">
        <f t="shared" si="43"/>
        <v>-1357</v>
      </c>
      <c r="AH31" s="147">
        <f t="shared" si="44"/>
        <v>25783</v>
      </c>
      <c r="AI31" s="148">
        <f t="shared" si="45"/>
        <v>28500</v>
      </c>
      <c r="AJ31" s="149">
        <f t="shared" si="46"/>
        <v>-2850</v>
      </c>
      <c r="AK31" s="150">
        <f t="shared" si="47"/>
        <v>25650</v>
      </c>
      <c r="AN31" s="56">
        <f t="shared" si="48"/>
        <v>29860</v>
      </c>
    </row>
    <row r="32" spans="1:40" s="13" customFormat="1" ht="15.75">
      <c r="A32" s="83"/>
      <c r="B32" s="84" t="s">
        <v>58</v>
      </c>
      <c r="C32" s="85">
        <f t="shared" si="49"/>
        <v>5100</v>
      </c>
      <c r="D32" s="85">
        <f t="shared" si="49"/>
        <v>6800</v>
      </c>
      <c r="E32" s="85">
        <f t="shared" si="49"/>
        <v>8500</v>
      </c>
      <c r="F32" s="86">
        <f t="shared" si="49"/>
        <v>10200</v>
      </c>
      <c r="G32" s="194">
        <v>10500</v>
      </c>
      <c r="H32" s="195">
        <f t="shared" si="50"/>
        <v>12000</v>
      </c>
      <c r="I32" s="151">
        <f t="shared" si="50"/>
        <v>13500</v>
      </c>
      <c r="J32" s="194">
        <f t="shared" si="50"/>
        <v>15000</v>
      </c>
      <c r="K32" s="195">
        <f t="shared" si="50"/>
        <v>16500</v>
      </c>
      <c r="L32" s="104">
        <f t="shared" si="50"/>
        <v>18000</v>
      </c>
      <c r="M32" s="151">
        <f t="shared" si="50"/>
        <v>19500</v>
      </c>
      <c r="N32" s="152">
        <f t="shared" si="50"/>
        <v>21000</v>
      </c>
      <c r="O32" s="153">
        <f t="shared" si="31"/>
        <v>-1050</v>
      </c>
      <c r="P32" s="154">
        <f t="shared" si="32"/>
        <v>19950</v>
      </c>
      <c r="Q32" s="195">
        <f>ROUND(($G32/$C$10*Q$11),-1)</f>
        <v>22500</v>
      </c>
      <c r="R32" s="104">
        <f t="shared" si="33"/>
        <v>-1125</v>
      </c>
      <c r="S32" s="104">
        <f t="shared" si="34"/>
        <v>21375</v>
      </c>
      <c r="T32" s="104">
        <f>ROUND(($G32/$C$10*T$11),-1)</f>
        <v>24000</v>
      </c>
      <c r="U32" s="104">
        <f t="shared" si="35"/>
        <v>-1200</v>
      </c>
      <c r="V32" s="104">
        <f t="shared" si="36"/>
        <v>22800</v>
      </c>
      <c r="W32" s="104">
        <f>ROUND(($G32/$C$10*W$11),-1)</f>
        <v>25500</v>
      </c>
      <c r="X32" s="104">
        <f t="shared" si="37"/>
        <v>-1275</v>
      </c>
      <c r="Y32" s="104">
        <f t="shared" si="38"/>
        <v>24225</v>
      </c>
      <c r="Z32" s="104">
        <f>ROUND(($G32/$C$10*Z$11),-1)</f>
        <v>27000</v>
      </c>
      <c r="AA32" s="104">
        <f t="shared" si="39"/>
        <v>-1350</v>
      </c>
      <c r="AB32" s="104">
        <f t="shared" si="40"/>
        <v>25650</v>
      </c>
      <c r="AC32" s="104">
        <f>ROUND(($G32/$C$10*AC$11),-1)</f>
        <v>28500</v>
      </c>
      <c r="AD32" s="104">
        <f t="shared" si="41"/>
        <v>-1425</v>
      </c>
      <c r="AE32" s="104">
        <f t="shared" si="42"/>
        <v>27075</v>
      </c>
      <c r="AF32" s="104">
        <f>ROUND(($G32/$C$10*AF$11),-1)</f>
        <v>30000</v>
      </c>
      <c r="AG32" s="104">
        <f t="shared" si="43"/>
        <v>-1500</v>
      </c>
      <c r="AH32" s="151">
        <f t="shared" si="44"/>
        <v>28500</v>
      </c>
      <c r="AI32" s="152">
        <f t="shared" si="45"/>
        <v>31500</v>
      </c>
      <c r="AJ32" s="153">
        <f t="shared" si="46"/>
        <v>-3150</v>
      </c>
      <c r="AK32" s="154">
        <f t="shared" si="47"/>
        <v>28350</v>
      </c>
      <c r="AN32" s="56">
        <f t="shared" si="48"/>
        <v>33000</v>
      </c>
    </row>
    <row r="33" spans="1:40" s="13" customFormat="1" ht="15.75">
      <c r="A33" s="14"/>
      <c r="B33" s="24"/>
      <c r="C33" s="73"/>
      <c r="D33" s="73"/>
      <c r="E33" s="73"/>
      <c r="F33" s="74"/>
      <c r="G33" s="187"/>
      <c r="H33" s="155"/>
      <c r="I33" s="196"/>
      <c r="J33" s="187"/>
      <c r="K33" s="155"/>
      <c r="L33" s="155"/>
      <c r="M33" s="196"/>
      <c r="N33" s="139"/>
      <c r="O33" s="140"/>
      <c r="P33" s="141"/>
      <c r="Q33" s="155"/>
      <c r="R33" s="101"/>
      <c r="S33" s="101"/>
      <c r="T33" s="155"/>
      <c r="U33" s="101"/>
      <c r="V33" s="101"/>
      <c r="W33" s="155"/>
      <c r="X33" s="101"/>
      <c r="Y33" s="101"/>
      <c r="Z33" s="155"/>
      <c r="AA33" s="101"/>
      <c r="AB33" s="101"/>
      <c r="AC33" s="155"/>
      <c r="AD33" s="101"/>
      <c r="AE33" s="101"/>
      <c r="AF33" s="155"/>
      <c r="AG33" s="101"/>
      <c r="AH33" s="138"/>
      <c r="AI33" s="139"/>
      <c r="AJ33" s="140"/>
      <c r="AK33" s="141"/>
      <c r="AN33" s="56"/>
    </row>
    <row r="34" spans="1:40" s="13" customFormat="1" ht="15.75">
      <c r="A34" s="76" t="s">
        <v>60</v>
      </c>
      <c r="B34" s="77" t="s">
        <v>56</v>
      </c>
      <c r="C34" s="78">
        <f t="shared" si="30"/>
        <v>4370</v>
      </c>
      <c r="D34" s="78">
        <f t="shared" si="30"/>
        <v>5830</v>
      </c>
      <c r="E34" s="78">
        <f t="shared" si="30"/>
        <v>7280</v>
      </c>
      <c r="F34" s="79">
        <f t="shared" si="30"/>
        <v>8740</v>
      </c>
      <c r="G34" s="199">
        <v>9000</v>
      </c>
      <c r="H34" s="142">
        <f t="shared" si="2"/>
        <v>10290</v>
      </c>
      <c r="I34" s="189">
        <f t="shared" si="2"/>
        <v>11570</v>
      </c>
      <c r="J34" s="190">
        <f t="shared" si="2"/>
        <v>12860</v>
      </c>
      <c r="K34" s="142">
        <f t="shared" si="2"/>
        <v>14140</v>
      </c>
      <c r="L34" s="142">
        <f t="shared" si="2"/>
        <v>15430</v>
      </c>
      <c r="M34" s="142">
        <f t="shared" si="2"/>
        <v>16710</v>
      </c>
      <c r="N34" s="191">
        <f t="shared" si="2"/>
        <v>18000</v>
      </c>
      <c r="O34" s="145">
        <f>-5%*N34</f>
        <v>-900</v>
      </c>
      <c r="P34" s="146">
        <f>N34+O34</f>
        <v>17100</v>
      </c>
      <c r="Q34" s="142">
        <f t="shared" si="5"/>
        <v>19290</v>
      </c>
      <c r="R34" s="102">
        <f>-5%*Q34</f>
        <v>-964.5</v>
      </c>
      <c r="S34" s="102">
        <f>Q34+R34</f>
        <v>18325.5</v>
      </c>
      <c r="T34" s="142">
        <f t="shared" si="8"/>
        <v>20570</v>
      </c>
      <c r="U34" s="102">
        <f>-5%*T34</f>
        <v>-1028.5</v>
      </c>
      <c r="V34" s="102">
        <f>T34+U34</f>
        <v>19541.5</v>
      </c>
      <c r="W34" s="142">
        <f t="shared" si="11"/>
        <v>21860</v>
      </c>
      <c r="X34" s="102">
        <f>-5%*W34</f>
        <v>-1093</v>
      </c>
      <c r="Y34" s="102">
        <f>W34+X34</f>
        <v>20767</v>
      </c>
      <c r="Z34" s="142">
        <f t="shared" si="14"/>
        <v>23140</v>
      </c>
      <c r="AA34" s="102">
        <f>-5%*Z34</f>
        <v>-1157</v>
      </c>
      <c r="AB34" s="102">
        <f>Z34+AA34</f>
        <v>21983</v>
      </c>
      <c r="AC34" s="142">
        <f t="shared" si="17"/>
        <v>24430</v>
      </c>
      <c r="AD34" s="102">
        <f>-5%*AC34</f>
        <v>-1221.5</v>
      </c>
      <c r="AE34" s="102">
        <f>AC34+AD34</f>
        <v>23208.5</v>
      </c>
      <c r="AF34" s="142">
        <f t="shared" si="20"/>
        <v>25710</v>
      </c>
      <c r="AG34" s="102">
        <f>-5%*AF34</f>
        <v>-1285.5</v>
      </c>
      <c r="AH34" s="143">
        <f>AF34+AG34</f>
        <v>24424.5</v>
      </c>
      <c r="AI34" s="144">
        <f>ROUND(($G34/$C$10*AI$11),-1)</f>
        <v>27000</v>
      </c>
      <c r="AJ34" s="145">
        <f>-10%*AI34</f>
        <v>-2700</v>
      </c>
      <c r="AK34" s="146">
        <f>AI34+AJ34</f>
        <v>24300</v>
      </c>
      <c r="AN34" s="56">
        <f>ROUND(($G34/$C$10*AN$11),-1)</f>
        <v>28290</v>
      </c>
    </row>
    <row r="35" spans="1:40" s="13" customFormat="1" ht="15.75">
      <c r="A35" s="90"/>
      <c r="B35" s="80" t="s">
        <v>57</v>
      </c>
      <c r="C35" s="81">
        <f t="shared" si="30"/>
        <v>4860</v>
      </c>
      <c r="D35" s="81">
        <f t="shared" si="30"/>
        <v>6470</v>
      </c>
      <c r="E35" s="81">
        <f t="shared" si="30"/>
        <v>8090</v>
      </c>
      <c r="F35" s="82">
        <f t="shared" si="30"/>
        <v>9710</v>
      </c>
      <c r="G35" s="192">
        <v>10000</v>
      </c>
      <c r="H35" s="193">
        <f t="shared" si="2"/>
        <v>11430</v>
      </c>
      <c r="I35" s="147">
        <f t="shared" si="2"/>
        <v>12860</v>
      </c>
      <c r="J35" s="192">
        <f t="shared" si="2"/>
        <v>14290</v>
      </c>
      <c r="K35" s="193">
        <f t="shared" si="2"/>
        <v>15710</v>
      </c>
      <c r="L35" s="103">
        <f t="shared" si="2"/>
        <v>17140</v>
      </c>
      <c r="M35" s="147">
        <f t="shared" si="2"/>
        <v>18570</v>
      </c>
      <c r="N35" s="148">
        <f t="shared" si="2"/>
        <v>20000</v>
      </c>
      <c r="O35" s="149">
        <f>-5%*N35</f>
        <v>-1000</v>
      </c>
      <c r="P35" s="150">
        <f>N35+O35</f>
        <v>19000</v>
      </c>
      <c r="Q35" s="193">
        <f t="shared" si="5"/>
        <v>21430</v>
      </c>
      <c r="R35" s="103">
        <f>-5%*Q35</f>
        <v>-1071.5</v>
      </c>
      <c r="S35" s="103">
        <f>Q35+R35</f>
        <v>20358.5</v>
      </c>
      <c r="T35" s="103">
        <f t="shared" si="8"/>
        <v>22860</v>
      </c>
      <c r="U35" s="103">
        <f>-5%*T35</f>
        <v>-1143</v>
      </c>
      <c r="V35" s="103">
        <f>T35+U35</f>
        <v>21717</v>
      </c>
      <c r="W35" s="103">
        <f t="shared" si="11"/>
        <v>24290</v>
      </c>
      <c r="X35" s="103">
        <f>-5%*W35</f>
        <v>-1214.5</v>
      </c>
      <c r="Y35" s="103">
        <f>W35+X35</f>
        <v>23075.5</v>
      </c>
      <c r="Z35" s="103">
        <f t="shared" si="14"/>
        <v>25710</v>
      </c>
      <c r="AA35" s="103">
        <f>-5%*Z35</f>
        <v>-1285.5</v>
      </c>
      <c r="AB35" s="103">
        <f>Z35+AA35</f>
        <v>24424.5</v>
      </c>
      <c r="AC35" s="103">
        <f t="shared" si="17"/>
        <v>27140</v>
      </c>
      <c r="AD35" s="103">
        <f>-5%*AC35</f>
        <v>-1357</v>
      </c>
      <c r="AE35" s="103">
        <f>AC35+AD35</f>
        <v>25783</v>
      </c>
      <c r="AF35" s="103">
        <f t="shared" si="20"/>
        <v>28570</v>
      </c>
      <c r="AG35" s="103">
        <f>-5%*AF35</f>
        <v>-1428.5</v>
      </c>
      <c r="AH35" s="147">
        <f>AF35+AG35</f>
        <v>27141.5</v>
      </c>
      <c r="AI35" s="148">
        <f>ROUND(($G35/$C$10*AI$11),-1)</f>
        <v>30000</v>
      </c>
      <c r="AJ35" s="149">
        <f>-10%*AI35</f>
        <v>-3000</v>
      </c>
      <c r="AK35" s="150">
        <f>AI35+AJ35</f>
        <v>27000</v>
      </c>
      <c r="AN35" s="56">
        <f>ROUND(($G35/$C$10*AN$11),-1)</f>
        <v>31430</v>
      </c>
    </row>
    <row r="36" spans="1:40" s="13" customFormat="1" ht="15.75">
      <c r="A36" s="91"/>
      <c r="B36" s="84" t="s">
        <v>58</v>
      </c>
      <c r="C36" s="85">
        <f t="shared" si="30"/>
        <v>5340</v>
      </c>
      <c r="D36" s="85">
        <f t="shared" si="30"/>
        <v>7120</v>
      </c>
      <c r="E36" s="85">
        <f t="shared" si="30"/>
        <v>8900</v>
      </c>
      <c r="F36" s="86">
        <f t="shared" si="30"/>
        <v>10680</v>
      </c>
      <c r="G36" s="194">
        <v>11000</v>
      </c>
      <c r="H36" s="195">
        <f t="shared" si="2"/>
        <v>12570</v>
      </c>
      <c r="I36" s="151">
        <f t="shared" si="2"/>
        <v>14140</v>
      </c>
      <c r="J36" s="194">
        <f t="shared" si="2"/>
        <v>15710</v>
      </c>
      <c r="K36" s="195">
        <f t="shared" si="2"/>
        <v>17290</v>
      </c>
      <c r="L36" s="104">
        <f t="shared" si="2"/>
        <v>18860</v>
      </c>
      <c r="M36" s="151">
        <f t="shared" si="2"/>
        <v>20430</v>
      </c>
      <c r="N36" s="152">
        <f t="shared" si="2"/>
        <v>22000</v>
      </c>
      <c r="O36" s="153">
        <f>-5%*N36</f>
        <v>-1100</v>
      </c>
      <c r="P36" s="154">
        <f>N36+O36</f>
        <v>20900</v>
      </c>
      <c r="Q36" s="195">
        <f t="shared" si="5"/>
        <v>23570</v>
      </c>
      <c r="R36" s="104">
        <f>-5%*Q36</f>
        <v>-1178.5</v>
      </c>
      <c r="S36" s="104">
        <f>Q36+R36</f>
        <v>22391.5</v>
      </c>
      <c r="T36" s="104">
        <f t="shared" si="8"/>
        <v>25140</v>
      </c>
      <c r="U36" s="104">
        <f>-5%*T36</f>
        <v>-1257</v>
      </c>
      <c r="V36" s="104">
        <f>T36+U36</f>
        <v>23883</v>
      </c>
      <c r="W36" s="104">
        <f t="shared" si="11"/>
        <v>26710</v>
      </c>
      <c r="X36" s="104">
        <f>-5%*W36</f>
        <v>-1335.5</v>
      </c>
      <c r="Y36" s="104">
        <f>W36+X36</f>
        <v>25374.5</v>
      </c>
      <c r="Z36" s="104">
        <f t="shared" si="14"/>
        <v>28290</v>
      </c>
      <c r="AA36" s="104">
        <f>-5%*Z36</f>
        <v>-1414.5</v>
      </c>
      <c r="AB36" s="104">
        <f>Z36+AA36</f>
        <v>26875.5</v>
      </c>
      <c r="AC36" s="104">
        <f t="shared" si="17"/>
        <v>29860</v>
      </c>
      <c r="AD36" s="104">
        <f>-5%*AC36</f>
        <v>-1493</v>
      </c>
      <c r="AE36" s="104">
        <f>AC36+AD36</f>
        <v>28367</v>
      </c>
      <c r="AF36" s="104">
        <f t="shared" si="20"/>
        <v>31430</v>
      </c>
      <c r="AG36" s="104">
        <f>-5%*AF36</f>
        <v>-1571.5</v>
      </c>
      <c r="AH36" s="151">
        <f>AF36+AG36</f>
        <v>29858.5</v>
      </c>
      <c r="AI36" s="152">
        <f>ROUND(($G36/$C$10*AI$11),-1)</f>
        <v>33000</v>
      </c>
      <c r="AJ36" s="153">
        <f>-10%*AI36</f>
        <v>-3300</v>
      </c>
      <c r="AK36" s="154">
        <f>AI36+AJ36</f>
        <v>29700</v>
      </c>
      <c r="AN36" s="56">
        <f>ROUND(($G36/$C$10*AN$11),-1)</f>
        <v>34570</v>
      </c>
    </row>
    <row r="37" spans="1:37" s="13" customFormat="1" ht="15.75">
      <c r="A37" s="50"/>
      <c r="B37" s="24"/>
      <c r="C37" s="73"/>
      <c r="D37" s="73"/>
      <c r="E37" s="73"/>
      <c r="F37" s="74"/>
      <c r="G37" s="187"/>
      <c r="H37" s="155"/>
      <c r="I37" s="196"/>
      <c r="J37" s="187"/>
      <c r="K37" s="155"/>
      <c r="L37" s="155"/>
      <c r="M37" s="196"/>
      <c r="N37" s="139"/>
      <c r="O37" s="140"/>
      <c r="P37" s="141"/>
      <c r="Q37" s="155"/>
      <c r="R37" s="101"/>
      <c r="S37" s="101"/>
      <c r="T37" s="155"/>
      <c r="U37" s="101"/>
      <c r="V37" s="101"/>
      <c r="W37" s="155"/>
      <c r="X37" s="101"/>
      <c r="Y37" s="101"/>
      <c r="Z37" s="155"/>
      <c r="AA37" s="101"/>
      <c r="AB37" s="101"/>
      <c r="AC37" s="155"/>
      <c r="AD37" s="101"/>
      <c r="AE37" s="101"/>
      <c r="AF37" s="155"/>
      <c r="AG37" s="101"/>
      <c r="AH37" s="138"/>
      <c r="AI37" s="139"/>
      <c r="AJ37" s="140"/>
      <c r="AK37" s="141"/>
    </row>
    <row r="38" spans="1:37" s="26" customFormat="1" ht="15.75">
      <c r="A38" s="76" t="s">
        <v>3</v>
      </c>
      <c r="B38" s="77" t="s">
        <v>56</v>
      </c>
      <c r="C38" s="78">
        <f aca="true" t="shared" si="51" ref="C38:F40">ROUND((($G38/$C$10*C$11)*$D$6),-1)</f>
        <v>5100</v>
      </c>
      <c r="D38" s="78">
        <f t="shared" si="51"/>
        <v>6800</v>
      </c>
      <c r="E38" s="78">
        <f t="shared" si="51"/>
        <v>8500</v>
      </c>
      <c r="F38" s="79">
        <f t="shared" si="51"/>
        <v>10200</v>
      </c>
      <c r="G38" s="188">
        <v>10500</v>
      </c>
      <c r="H38" s="142">
        <f aca="true" t="shared" si="52" ref="H38:N40">ROUND(($G38/$C$10*H$11),-1)</f>
        <v>12000</v>
      </c>
      <c r="I38" s="189">
        <f t="shared" si="52"/>
        <v>13500</v>
      </c>
      <c r="J38" s="190">
        <f t="shared" si="52"/>
        <v>15000</v>
      </c>
      <c r="K38" s="142">
        <f t="shared" si="52"/>
        <v>16500</v>
      </c>
      <c r="L38" s="142">
        <f t="shared" si="52"/>
        <v>18000</v>
      </c>
      <c r="M38" s="142">
        <f t="shared" si="52"/>
        <v>19500</v>
      </c>
      <c r="N38" s="191">
        <f t="shared" si="52"/>
        <v>21000</v>
      </c>
      <c r="O38" s="145">
        <f>-5%*N38</f>
        <v>-1050</v>
      </c>
      <c r="P38" s="146">
        <f>N38+O38</f>
        <v>19950</v>
      </c>
      <c r="Q38" s="142">
        <f>ROUND(($G38/$C$10*Q$11),-1)</f>
        <v>22500</v>
      </c>
      <c r="R38" s="102">
        <f>-5%*Q38</f>
        <v>-1125</v>
      </c>
      <c r="S38" s="102">
        <f>Q38+R38</f>
        <v>21375</v>
      </c>
      <c r="T38" s="142">
        <f>ROUND(($G38/$C$10*T$11),-1)</f>
        <v>24000</v>
      </c>
      <c r="U38" s="102">
        <f>-5%*T38</f>
        <v>-1200</v>
      </c>
      <c r="V38" s="102">
        <f>T38+U38</f>
        <v>22800</v>
      </c>
      <c r="W38" s="142">
        <f>ROUND(($G38/$C$10*W$11),-1)</f>
        <v>25500</v>
      </c>
      <c r="X38" s="102">
        <f>-5%*W38</f>
        <v>-1275</v>
      </c>
      <c r="Y38" s="102">
        <f>W38+X38</f>
        <v>24225</v>
      </c>
      <c r="Z38" s="142">
        <f>ROUND(($G38/$C$10*Z$11),-1)</f>
        <v>27000</v>
      </c>
      <c r="AA38" s="102">
        <f>-5%*Z38</f>
        <v>-1350</v>
      </c>
      <c r="AB38" s="102">
        <f>Z38+AA38</f>
        <v>25650</v>
      </c>
      <c r="AC38" s="142">
        <f>ROUND(($G38/$C$10*AC$11),-1)</f>
        <v>28500</v>
      </c>
      <c r="AD38" s="102">
        <f>-5%*AC38</f>
        <v>-1425</v>
      </c>
      <c r="AE38" s="102">
        <f>AC38+AD38</f>
        <v>27075</v>
      </c>
      <c r="AF38" s="142">
        <f>ROUND(($G38/$C$10*AF$11),-1)</f>
        <v>30000</v>
      </c>
      <c r="AG38" s="102">
        <f>-5%*AF38</f>
        <v>-1500</v>
      </c>
      <c r="AH38" s="143">
        <f>AF38+AG38</f>
        <v>28500</v>
      </c>
      <c r="AI38" s="144">
        <f>ROUND(($G38/$C$10*AI$11),-1)</f>
        <v>31500</v>
      </c>
      <c r="AJ38" s="145">
        <f>-10%*AI38</f>
        <v>-3150</v>
      </c>
      <c r="AK38" s="146">
        <f>AI38+AJ38</f>
        <v>28350</v>
      </c>
    </row>
    <row r="39" spans="1:37" s="10" customFormat="1" ht="15.75">
      <c r="A39" s="83" t="s">
        <v>11</v>
      </c>
      <c r="B39" s="80" t="s">
        <v>57</v>
      </c>
      <c r="C39" s="81">
        <f t="shared" si="51"/>
        <v>5580</v>
      </c>
      <c r="D39" s="81">
        <f t="shared" si="51"/>
        <v>7450</v>
      </c>
      <c r="E39" s="81">
        <f t="shared" si="51"/>
        <v>9310</v>
      </c>
      <c r="F39" s="82">
        <f t="shared" si="51"/>
        <v>11170</v>
      </c>
      <c r="G39" s="192">
        <v>11500</v>
      </c>
      <c r="H39" s="193">
        <f t="shared" si="52"/>
        <v>13140</v>
      </c>
      <c r="I39" s="147">
        <f t="shared" si="52"/>
        <v>14790</v>
      </c>
      <c r="J39" s="192">
        <f t="shared" si="52"/>
        <v>16430</v>
      </c>
      <c r="K39" s="193">
        <f t="shared" si="52"/>
        <v>18070</v>
      </c>
      <c r="L39" s="103">
        <f t="shared" si="52"/>
        <v>19710</v>
      </c>
      <c r="M39" s="147">
        <f t="shared" si="52"/>
        <v>21360</v>
      </c>
      <c r="N39" s="148">
        <f t="shared" si="52"/>
        <v>23000</v>
      </c>
      <c r="O39" s="149">
        <f>-5%*N39</f>
        <v>-1150</v>
      </c>
      <c r="P39" s="150">
        <f>N39+O39</f>
        <v>21850</v>
      </c>
      <c r="Q39" s="193">
        <f>ROUND(($G39/$C$10*Q$11),-1)</f>
        <v>24640</v>
      </c>
      <c r="R39" s="103">
        <f>-5%*Q39</f>
        <v>-1232</v>
      </c>
      <c r="S39" s="103">
        <f>Q39+R39</f>
        <v>23408</v>
      </c>
      <c r="T39" s="103">
        <f>ROUND(($G39/$C$10*T$11),-1)</f>
        <v>26290</v>
      </c>
      <c r="U39" s="103">
        <f>-5%*T39</f>
        <v>-1314.5</v>
      </c>
      <c r="V39" s="103">
        <f>T39+U39</f>
        <v>24975.5</v>
      </c>
      <c r="W39" s="103">
        <f>ROUND(($G39/$C$10*W$11),-1)</f>
        <v>27930</v>
      </c>
      <c r="X39" s="103">
        <f>-5%*W39</f>
        <v>-1396.5</v>
      </c>
      <c r="Y39" s="103">
        <f>W39+X39</f>
        <v>26533.5</v>
      </c>
      <c r="Z39" s="103">
        <f>ROUND(($G39/$C$10*Z$11),-1)</f>
        <v>29570</v>
      </c>
      <c r="AA39" s="103">
        <f>-5%*Z39</f>
        <v>-1478.5</v>
      </c>
      <c r="AB39" s="103">
        <f>Z39+AA39</f>
        <v>28091.5</v>
      </c>
      <c r="AC39" s="103">
        <f>ROUND(($G39/$C$10*AC$11),-1)</f>
        <v>31210</v>
      </c>
      <c r="AD39" s="103">
        <f>-5%*AC39</f>
        <v>-1560.5</v>
      </c>
      <c r="AE39" s="103">
        <f>AC39+AD39</f>
        <v>29649.5</v>
      </c>
      <c r="AF39" s="103">
        <f>ROUND(($G39/$C$10*AF$11),-1)</f>
        <v>32860</v>
      </c>
      <c r="AG39" s="103">
        <f>-5%*AF39</f>
        <v>-1643</v>
      </c>
      <c r="AH39" s="147">
        <f>AF39+AG39</f>
        <v>31217</v>
      </c>
      <c r="AI39" s="148">
        <f>ROUND(($G39/$C$10*AI$11),-1)</f>
        <v>34500</v>
      </c>
      <c r="AJ39" s="149">
        <f>-10%*AI39</f>
        <v>-3450</v>
      </c>
      <c r="AK39" s="150">
        <f>AI39+AJ39</f>
        <v>31050</v>
      </c>
    </row>
    <row r="40" spans="1:37" s="13" customFormat="1" ht="15.75">
      <c r="A40" s="83"/>
      <c r="B40" s="84" t="s">
        <v>58</v>
      </c>
      <c r="C40" s="85">
        <f t="shared" si="51"/>
        <v>6070</v>
      </c>
      <c r="D40" s="85">
        <f t="shared" si="51"/>
        <v>8090</v>
      </c>
      <c r="E40" s="85">
        <f t="shared" si="51"/>
        <v>10120</v>
      </c>
      <c r="F40" s="86">
        <f t="shared" si="51"/>
        <v>12140</v>
      </c>
      <c r="G40" s="194">
        <v>12500</v>
      </c>
      <c r="H40" s="195">
        <f t="shared" si="52"/>
        <v>14290</v>
      </c>
      <c r="I40" s="151">
        <f t="shared" si="52"/>
        <v>16070</v>
      </c>
      <c r="J40" s="194">
        <f t="shared" si="52"/>
        <v>17860</v>
      </c>
      <c r="K40" s="195">
        <f t="shared" si="52"/>
        <v>19640</v>
      </c>
      <c r="L40" s="104">
        <f t="shared" si="52"/>
        <v>21430</v>
      </c>
      <c r="M40" s="151">
        <f t="shared" si="52"/>
        <v>23210</v>
      </c>
      <c r="N40" s="152">
        <f t="shared" si="52"/>
        <v>25000</v>
      </c>
      <c r="O40" s="153">
        <f>-5%*N40</f>
        <v>-1250</v>
      </c>
      <c r="P40" s="154">
        <f>N40+O40</f>
        <v>23750</v>
      </c>
      <c r="Q40" s="195">
        <f>ROUND(($G40/$C$10*Q$11),-1)</f>
        <v>26790</v>
      </c>
      <c r="R40" s="104">
        <f>-5%*Q40</f>
        <v>-1339.5</v>
      </c>
      <c r="S40" s="104">
        <f>Q40+R40</f>
        <v>25450.5</v>
      </c>
      <c r="T40" s="104">
        <f>ROUND(($G40/$C$10*T$11),-1)</f>
        <v>28570</v>
      </c>
      <c r="U40" s="104">
        <f>-5%*T40</f>
        <v>-1428.5</v>
      </c>
      <c r="V40" s="104">
        <f>T40+U40</f>
        <v>27141.5</v>
      </c>
      <c r="W40" s="104">
        <f>ROUND(($G40/$C$10*W$11),-1)</f>
        <v>30360</v>
      </c>
      <c r="X40" s="104">
        <f>-5%*W40</f>
        <v>-1518</v>
      </c>
      <c r="Y40" s="104">
        <f>W40+X40</f>
        <v>28842</v>
      </c>
      <c r="Z40" s="104">
        <f>ROUND(($G40/$C$10*Z$11),-1)</f>
        <v>32140</v>
      </c>
      <c r="AA40" s="104">
        <f>-5%*Z40</f>
        <v>-1607</v>
      </c>
      <c r="AB40" s="104">
        <f>Z40+AA40</f>
        <v>30533</v>
      </c>
      <c r="AC40" s="104">
        <f>ROUND(($G40/$C$10*AC$11),-1)</f>
        <v>33930</v>
      </c>
      <c r="AD40" s="104">
        <f>-5%*AC40</f>
        <v>-1696.5</v>
      </c>
      <c r="AE40" s="104">
        <f>AC40+AD40</f>
        <v>32233.5</v>
      </c>
      <c r="AF40" s="104">
        <f>ROUND(($G40/$C$10*AF$11),-1)</f>
        <v>35710</v>
      </c>
      <c r="AG40" s="104">
        <f>-5%*AF40</f>
        <v>-1785.5</v>
      </c>
      <c r="AH40" s="151">
        <f>AF40+AG40</f>
        <v>33924.5</v>
      </c>
      <c r="AI40" s="152">
        <f>ROUND(($G40/$C$10*AI$11),-1)</f>
        <v>37500</v>
      </c>
      <c r="AJ40" s="153">
        <f>-10%*AI40</f>
        <v>-3750</v>
      </c>
      <c r="AK40" s="154">
        <f>AI40+AJ40</f>
        <v>33750</v>
      </c>
    </row>
    <row r="43" spans="1:40" s="18" customFormat="1" ht="12.75" hidden="1">
      <c r="A43" s="18" t="s">
        <v>0</v>
      </c>
      <c r="C43" s="19">
        <v>40</v>
      </c>
      <c r="D43" s="19">
        <f>+C43</f>
        <v>40</v>
      </c>
      <c r="E43" s="19">
        <f aca="true" t="shared" si="53" ref="E43:AL43">+D43</f>
        <v>40</v>
      </c>
      <c r="F43" s="19">
        <f t="shared" si="53"/>
        <v>40</v>
      </c>
      <c r="G43" s="106">
        <f t="shared" si="53"/>
        <v>40</v>
      </c>
      <c r="H43" s="106">
        <f t="shared" si="53"/>
        <v>40</v>
      </c>
      <c r="I43" s="106">
        <f t="shared" si="53"/>
        <v>40</v>
      </c>
      <c r="J43" s="106">
        <f t="shared" si="53"/>
        <v>40</v>
      </c>
      <c r="K43" s="106">
        <f t="shared" si="53"/>
        <v>40</v>
      </c>
      <c r="L43" s="106">
        <f t="shared" si="53"/>
        <v>40</v>
      </c>
      <c r="M43" s="106">
        <f t="shared" si="53"/>
        <v>40</v>
      </c>
      <c r="N43" s="106">
        <f t="shared" si="53"/>
        <v>40</v>
      </c>
      <c r="O43" s="106">
        <f t="shared" si="53"/>
        <v>40</v>
      </c>
      <c r="P43" s="106">
        <f t="shared" si="53"/>
        <v>40</v>
      </c>
      <c r="Q43" s="106">
        <f t="shared" si="53"/>
        <v>40</v>
      </c>
      <c r="R43" s="106">
        <f t="shared" si="53"/>
        <v>40</v>
      </c>
      <c r="S43" s="106">
        <f t="shared" si="53"/>
        <v>40</v>
      </c>
      <c r="T43" s="106">
        <f t="shared" si="53"/>
        <v>40</v>
      </c>
      <c r="U43" s="106">
        <f t="shared" si="53"/>
        <v>40</v>
      </c>
      <c r="V43" s="106">
        <f t="shared" si="53"/>
        <v>40</v>
      </c>
      <c r="W43" s="106">
        <f t="shared" si="53"/>
        <v>40</v>
      </c>
      <c r="X43" s="106">
        <f t="shared" si="53"/>
        <v>40</v>
      </c>
      <c r="Y43" s="106">
        <f t="shared" si="53"/>
        <v>40</v>
      </c>
      <c r="Z43" s="106">
        <f t="shared" si="53"/>
        <v>40</v>
      </c>
      <c r="AA43" s="106">
        <f t="shared" si="53"/>
        <v>40</v>
      </c>
      <c r="AB43" s="106">
        <f t="shared" si="53"/>
        <v>40</v>
      </c>
      <c r="AC43" s="106">
        <f t="shared" si="53"/>
        <v>40</v>
      </c>
      <c r="AD43" s="106">
        <f t="shared" si="53"/>
        <v>40</v>
      </c>
      <c r="AE43" s="106">
        <f t="shared" si="53"/>
        <v>40</v>
      </c>
      <c r="AF43" s="106">
        <f t="shared" si="53"/>
        <v>40</v>
      </c>
      <c r="AG43" s="106">
        <f t="shared" si="53"/>
        <v>40</v>
      </c>
      <c r="AH43" s="106">
        <f t="shared" si="53"/>
        <v>40</v>
      </c>
      <c r="AI43" s="106">
        <f t="shared" si="53"/>
        <v>40</v>
      </c>
      <c r="AJ43" s="106">
        <f t="shared" si="53"/>
        <v>40</v>
      </c>
      <c r="AK43" s="106">
        <f t="shared" si="53"/>
        <v>40</v>
      </c>
      <c r="AL43" s="19">
        <f t="shared" si="53"/>
        <v>40</v>
      </c>
      <c r="AN43" s="18">
        <v>35</v>
      </c>
    </row>
    <row r="44" spans="1:40" s="18" customFormat="1" ht="12.75" hidden="1">
      <c r="A44" s="18" t="s">
        <v>14</v>
      </c>
      <c r="B44" s="64">
        <v>170</v>
      </c>
      <c r="C44" s="19">
        <f aca="true" t="shared" si="54" ref="C44:N44">$B$44*D11/C11</f>
        <v>226.66666666666666</v>
      </c>
      <c r="D44" s="19">
        <f t="shared" si="54"/>
        <v>212.5</v>
      </c>
      <c r="E44" s="19">
        <f t="shared" si="54"/>
        <v>204</v>
      </c>
      <c r="F44" s="19">
        <f t="shared" si="54"/>
        <v>198.33333333333334</v>
      </c>
      <c r="G44" s="106">
        <f t="shared" si="54"/>
        <v>194.28571428571428</v>
      </c>
      <c r="H44" s="106">
        <f t="shared" si="54"/>
        <v>191.25</v>
      </c>
      <c r="I44" s="106">
        <f t="shared" si="54"/>
        <v>188.88888888888889</v>
      </c>
      <c r="J44" s="106">
        <f t="shared" si="54"/>
        <v>187</v>
      </c>
      <c r="K44" s="106">
        <f t="shared" si="54"/>
        <v>185.45454545454547</v>
      </c>
      <c r="L44" s="106">
        <f t="shared" si="54"/>
        <v>184.16666666666666</v>
      </c>
      <c r="M44" s="106">
        <f t="shared" si="54"/>
        <v>183.07692307692307</v>
      </c>
      <c r="N44" s="106">
        <f t="shared" si="54"/>
        <v>182.14285714285714</v>
      </c>
      <c r="O44" s="106"/>
      <c r="P44" s="106"/>
      <c r="Q44" s="106">
        <f>$B$44*R11/Q11</f>
        <v>181.33333333333334</v>
      </c>
      <c r="R44" s="106"/>
      <c r="S44" s="106"/>
      <c r="T44" s="106">
        <f>$B$44*U11/T11</f>
        <v>180.625</v>
      </c>
      <c r="U44" s="106"/>
      <c r="V44" s="106"/>
      <c r="W44" s="106">
        <f>$B$44*X11/W11</f>
        <v>180</v>
      </c>
      <c r="X44" s="106"/>
      <c r="Y44" s="106"/>
      <c r="Z44" s="106">
        <f>$B$44*AA11/Z11</f>
        <v>179.44444444444446</v>
      </c>
      <c r="AA44" s="106"/>
      <c r="AB44" s="106"/>
      <c r="AC44" s="106">
        <f>$B$44*AD11/AC11</f>
        <v>178.94736842105263</v>
      </c>
      <c r="AD44" s="106"/>
      <c r="AE44" s="106"/>
      <c r="AF44" s="106">
        <f>$B$44*AG11/AF11</f>
        <v>178.5</v>
      </c>
      <c r="AG44" s="106"/>
      <c r="AH44" s="106"/>
      <c r="AI44" s="106">
        <f>$B$44*AJ11/AI11</f>
        <v>178.0952380952381</v>
      </c>
      <c r="AJ44" s="106"/>
      <c r="AK44" s="106"/>
      <c r="AL44" s="18">
        <v>178</v>
      </c>
      <c r="AN44" s="19">
        <f>$B$44*AO11/AN11</f>
        <v>177.72727272727272</v>
      </c>
    </row>
    <row r="45" spans="1:40" s="18" customFormat="1" ht="12.75" hidden="1">
      <c r="A45" s="18" t="s">
        <v>15</v>
      </c>
      <c r="B45" s="64">
        <v>145</v>
      </c>
      <c r="C45" s="19">
        <f aca="true" t="shared" si="55" ref="C45:N45">$B$45*D11/C11</f>
        <v>193.33333333333334</v>
      </c>
      <c r="D45" s="19">
        <f t="shared" si="55"/>
        <v>181.25</v>
      </c>
      <c r="E45" s="19">
        <f t="shared" si="55"/>
        <v>174</v>
      </c>
      <c r="F45" s="19">
        <f t="shared" si="55"/>
        <v>169.16666666666666</v>
      </c>
      <c r="G45" s="106">
        <f t="shared" si="55"/>
        <v>165.71428571428572</v>
      </c>
      <c r="H45" s="106">
        <f t="shared" si="55"/>
        <v>163.125</v>
      </c>
      <c r="I45" s="106">
        <f t="shared" si="55"/>
        <v>161.11111111111111</v>
      </c>
      <c r="J45" s="106">
        <f t="shared" si="55"/>
        <v>159.5</v>
      </c>
      <c r="K45" s="106">
        <f t="shared" si="55"/>
        <v>158.1818181818182</v>
      </c>
      <c r="L45" s="106">
        <f t="shared" si="55"/>
        <v>157.08333333333334</v>
      </c>
      <c r="M45" s="106">
        <f t="shared" si="55"/>
        <v>156.15384615384616</v>
      </c>
      <c r="N45" s="106">
        <f t="shared" si="55"/>
        <v>155.35714285714286</v>
      </c>
      <c r="O45" s="106"/>
      <c r="P45" s="106"/>
      <c r="Q45" s="106">
        <f>$B$45*R11/Q11</f>
        <v>154.66666666666666</v>
      </c>
      <c r="R45" s="106"/>
      <c r="S45" s="106"/>
      <c r="T45" s="106">
        <f>$B$45*U11/T11</f>
        <v>154.0625</v>
      </c>
      <c r="U45" s="106"/>
      <c r="V45" s="106"/>
      <c r="W45" s="106">
        <f>$B$45*X11/W11</f>
        <v>153.52941176470588</v>
      </c>
      <c r="X45" s="106"/>
      <c r="Y45" s="106"/>
      <c r="Z45" s="106">
        <f>$B$45*AA11/Z11</f>
        <v>153.05555555555554</v>
      </c>
      <c r="AA45" s="106"/>
      <c r="AB45" s="106"/>
      <c r="AC45" s="106">
        <f>$B$45*AD11/AC11</f>
        <v>152.6315789473684</v>
      </c>
      <c r="AD45" s="106"/>
      <c r="AE45" s="106"/>
      <c r="AF45" s="106">
        <f>$B$45*AG11/AF11</f>
        <v>152.25</v>
      </c>
      <c r="AG45" s="106"/>
      <c r="AH45" s="106"/>
      <c r="AI45" s="106">
        <f>$B$45*AJ11/AI11</f>
        <v>151.9047619047619</v>
      </c>
      <c r="AJ45" s="106"/>
      <c r="AK45" s="106"/>
      <c r="AL45" s="18">
        <v>152</v>
      </c>
      <c r="AN45" s="19">
        <f>$B$45*AO11/AN11</f>
        <v>151.5909090909091</v>
      </c>
    </row>
    <row r="46" spans="1:40" s="3" customFormat="1" ht="15.75">
      <c r="A46" s="92" t="s">
        <v>1</v>
      </c>
      <c r="B46" s="93"/>
      <c r="C46" s="94">
        <f aca="true" t="shared" si="56" ref="C46:N46">C43*C11</f>
        <v>120</v>
      </c>
      <c r="D46" s="94">
        <f t="shared" si="56"/>
        <v>160</v>
      </c>
      <c r="E46" s="94">
        <f t="shared" si="56"/>
        <v>200</v>
      </c>
      <c r="F46" s="94">
        <f t="shared" si="56"/>
        <v>240</v>
      </c>
      <c r="G46" s="107">
        <f t="shared" si="56"/>
        <v>280</v>
      </c>
      <c r="H46" s="107">
        <f t="shared" si="56"/>
        <v>320</v>
      </c>
      <c r="I46" s="107">
        <f t="shared" si="56"/>
        <v>360</v>
      </c>
      <c r="J46" s="107">
        <f t="shared" si="56"/>
        <v>400</v>
      </c>
      <c r="K46" s="107">
        <f t="shared" si="56"/>
        <v>440</v>
      </c>
      <c r="L46" s="107">
        <f t="shared" si="56"/>
        <v>480</v>
      </c>
      <c r="M46" s="107">
        <f t="shared" si="56"/>
        <v>520</v>
      </c>
      <c r="N46" s="107">
        <f t="shared" si="56"/>
        <v>560</v>
      </c>
      <c r="O46" s="200"/>
      <c r="P46" s="200"/>
      <c r="Q46" s="107">
        <f>Q43*Q11</f>
        <v>600</v>
      </c>
      <c r="R46" s="200"/>
      <c r="S46" s="107">
        <f>+Q46</f>
        <v>600</v>
      </c>
      <c r="T46" s="107">
        <f>T43*T11</f>
        <v>640</v>
      </c>
      <c r="U46" s="96"/>
      <c r="V46" s="107">
        <f>+T46</f>
        <v>640</v>
      </c>
      <c r="W46" s="107">
        <f>W43*W11</f>
        <v>680</v>
      </c>
      <c r="X46" s="96"/>
      <c r="Y46" s="107">
        <f>+W46</f>
        <v>680</v>
      </c>
      <c r="Z46" s="107">
        <f>Z43*Z11</f>
        <v>720</v>
      </c>
      <c r="AA46" s="96"/>
      <c r="AB46" s="107">
        <f>+Z46</f>
        <v>720</v>
      </c>
      <c r="AC46" s="107">
        <f>AC43*AC11</f>
        <v>760</v>
      </c>
      <c r="AD46" s="96"/>
      <c r="AE46" s="107">
        <f>+AC46</f>
        <v>760</v>
      </c>
      <c r="AF46" s="107">
        <f>AF43*AF11</f>
        <v>800</v>
      </c>
      <c r="AG46" s="96"/>
      <c r="AH46" s="107">
        <f>+AF46</f>
        <v>800</v>
      </c>
      <c r="AI46" s="107">
        <f>AI43*AI11</f>
        <v>840</v>
      </c>
      <c r="AJ46" s="107"/>
      <c r="AK46" s="107"/>
      <c r="AL46" s="37">
        <f>AL43*AL11</f>
        <v>3120</v>
      </c>
      <c r="AM46" s="37"/>
      <c r="AN46" s="37">
        <f>AN43*AN11</f>
        <v>770</v>
      </c>
    </row>
    <row r="47" spans="1:40" s="3" customFormat="1" ht="15.75">
      <c r="A47" s="92" t="s">
        <v>18</v>
      </c>
      <c r="B47" s="92"/>
      <c r="C47" s="94">
        <v>100</v>
      </c>
      <c r="D47" s="94">
        <v>100</v>
      </c>
      <c r="E47" s="94">
        <v>100</v>
      </c>
      <c r="F47" s="94">
        <v>100</v>
      </c>
      <c r="G47" s="107">
        <v>100</v>
      </c>
      <c r="H47" s="107">
        <v>100</v>
      </c>
      <c r="I47" s="107">
        <v>100</v>
      </c>
      <c r="J47" s="107">
        <v>100</v>
      </c>
      <c r="K47" s="107">
        <v>100</v>
      </c>
      <c r="L47" s="107">
        <v>100</v>
      </c>
      <c r="M47" s="107">
        <v>100</v>
      </c>
      <c r="N47" s="107">
        <v>100</v>
      </c>
      <c r="O47" s="107"/>
      <c r="P47" s="107"/>
      <c r="Q47" s="107">
        <v>100</v>
      </c>
      <c r="R47" s="107">
        <v>100</v>
      </c>
      <c r="S47" s="107">
        <v>100</v>
      </c>
      <c r="T47" s="107">
        <v>100</v>
      </c>
      <c r="U47" s="107">
        <v>100</v>
      </c>
      <c r="V47" s="107">
        <v>100</v>
      </c>
      <c r="W47" s="107">
        <v>100</v>
      </c>
      <c r="X47" s="107">
        <v>100</v>
      </c>
      <c r="Y47" s="107">
        <v>100</v>
      </c>
      <c r="Z47" s="107">
        <v>100</v>
      </c>
      <c r="AA47" s="107">
        <v>100</v>
      </c>
      <c r="AB47" s="107">
        <v>100</v>
      </c>
      <c r="AC47" s="107">
        <v>100</v>
      </c>
      <c r="AD47" s="107">
        <v>100</v>
      </c>
      <c r="AE47" s="107">
        <v>100</v>
      </c>
      <c r="AF47" s="107">
        <v>100</v>
      </c>
      <c r="AG47" s="107">
        <v>100</v>
      </c>
      <c r="AH47" s="107">
        <v>100</v>
      </c>
      <c r="AI47" s="107">
        <v>100</v>
      </c>
      <c r="AJ47" s="107"/>
      <c r="AK47" s="107"/>
      <c r="AL47" s="37">
        <v>100</v>
      </c>
      <c r="AM47" s="37">
        <v>100</v>
      </c>
      <c r="AN47" s="37">
        <v>100</v>
      </c>
    </row>
    <row r="48" spans="1:40" s="3" customFormat="1" ht="15.75">
      <c r="A48" s="92" t="s">
        <v>12</v>
      </c>
      <c r="B48" s="92"/>
      <c r="C48" s="94">
        <f>C44*C11</f>
        <v>680</v>
      </c>
      <c r="D48" s="94">
        <f>D44*D11</f>
        <v>850</v>
      </c>
      <c r="E48" s="94">
        <f>E44*E11</f>
        <v>1020</v>
      </c>
      <c r="F48" s="94">
        <f>F44*F11</f>
        <v>1190</v>
      </c>
      <c r="G48" s="107">
        <v>1360</v>
      </c>
      <c r="H48" s="107">
        <v>1530</v>
      </c>
      <c r="I48" s="107">
        <v>1700</v>
      </c>
      <c r="J48" s="107">
        <v>1870</v>
      </c>
      <c r="K48" s="107">
        <v>2040.0000000000002</v>
      </c>
      <c r="L48" s="107">
        <v>2210</v>
      </c>
      <c r="M48" s="107">
        <v>2380</v>
      </c>
      <c r="N48" s="107">
        <v>2550</v>
      </c>
      <c r="O48" s="107"/>
      <c r="P48" s="107"/>
      <c r="Q48" s="107">
        <v>2720</v>
      </c>
      <c r="R48" s="107"/>
      <c r="S48" s="107"/>
      <c r="T48" s="107">
        <v>2890</v>
      </c>
      <c r="U48" s="107"/>
      <c r="V48" s="107"/>
      <c r="W48" s="107">
        <v>3060</v>
      </c>
      <c r="X48" s="107"/>
      <c r="Y48" s="107"/>
      <c r="Z48" s="107">
        <v>3230</v>
      </c>
      <c r="AA48" s="107"/>
      <c r="AB48" s="107"/>
      <c r="AC48" s="107">
        <v>3400</v>
      </c>
      <c r="AD48" s="107"/>
      <c r="AE48" s="107"/>
      <c r="AF48" s="107">
        <v>3570</v>
      </c>
      <c r="AG48" s="107"/>
      <c r="AH48" s="107"/>
      <c r="AI48" s="107">
        <v>3740</v>
      </c>
      <c r="AJ48" s="107"/>
      <c r="AK48" s="107"/>
      <c r="AL48" s="37">
        <f>AL44*AL11</f>
        <v>13884</v>
      </c>
      <c r="AN48" s="37">
        <f>AN44*AN11</f>
        <v>3910</v>
      </c>
    </row>
    <row r="49" spans="1:40" s="3" customFormat="1" ht="15.75">
      <c r="A49" s="92" t="s">
        <v>13</v>
      </c>
      <c r="B49" s="92"/>
      <c r="C49" s="94">
        <f>C45*C11</f>
        <v>580</v>
      </c>
      <c r="D49" s="94">
        <f>D45*D11</f>
        <v>725</v>
      </c>
      <c r="E49" s="94">
        <f>E45*E11</f>
        <v>870</v>
      </c>
      <c r="F49" s="94">
        <f>F45*F11</f>
        <v>1015</v>
      </c>
      <c r="G49" s="107">
        <v>1160</v>
      </c>
      <c r="H49" s="107">
        <v>1305</v>
      </c>
      <c r="I49" s="107">
        <v>1450</v>
      </c>
      <c r="J49" s="107">
        <v>1595</v>
      </c>
      <c r="K49" s="107">
        <v>1740</v>
      </c>
      <c r="L49" s="107">
        <v>1885</v>
      </c>
      <c r="M49" s="107">
        <v>2030</v>
      </c>
      <c r="N49" s="107">
        <v>2175</v>
      </c>
      <c r="O49" s="107"/>
      <c r="P49" s="107"/>
      <c r="Q49" s="107">
        <v>2320</v>
      </c>
      <c r="R49" s="107"/>
      <c r="S49" s="107"/>
      <c r="T49" s="107">
        <v>2465</v>
      </c>
      <c r="U49" s="107"/>
      <c r="V49" s="107"/>
      <c r="W49" s="107">
        <v>2610</v>
      </c>
      <c r="X49" s="107"/>
      <c r="Y49" s="107"/>
      <c r="Z49" s="107">
        <v>2755</v>
      </c>
      <c r="AA49" s="107"/>
      <c r="AB49" s="107"/>
      <c r="AC49" s="107">
        <v>2900</v>
      </c>
      <c r="AD49" s="107"/>
      <c r="AE49" s="107"/>
      <c r="AF49" s="107">
        <v>3045</v>
      </c>
      <c r="AG49" s="107"/>
      <c r="AH49" s="107"/>
      <c r="AI49" s="107">
        <v>3190</v>
      </c>
      <c r="AJ49" s="107"/>
      <c r="AK49" s="107"/>
      <c r="AL49" s="37">
        <f>AL45*AL11</f>
        <v>11856</v>
      </c>
      <c r="AN49" s="37">
        <f>AN45*AN11</f>
        <v>3335</v>
      </c>
    </row>
    <row r="50" spans="2:40" s="18" customFormat="1" ht="12.75">
      <c r="B50" s="64"/>
      <c r="C50" s="19"/>
      <c r="D50" s="19"/>
      <c r="E50" s="19"/>
      <c r="F50" s="19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N50" s="19"/>
    </row>
    <row r="51" spans="1:40" s="18" customFormat="1" ht="12.75">
      <c r="A51" s="60" t="s">
        <v>61</v>
      </c>
      <c r="B51" s="64"/>
      <c r="C51" s="19"/>
      <c r="D51" s="19"/>
      <c r="E51" s="19"/>
      <c r="F51" s="19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N51" s="19"/>
    </row>
    <row r="53" ht="12.75">
      <c r="A53" s="33" t="s">
        <v>62</v>
      </c>
    </row>
    <row r="54" spans="2:40" s="18" customFormat="1" ht="12.75">
      <c r="B54" s="64"/>
      <c r="C54" s="19"/>
      <c r="D54" s="19"/>
      <c r="E54" s="19"/>
      <c r="F54" s="19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N54" s="19"/>
    </row>
    <row r="55" ht="12.75">
      <c r="A55" s="33" t="s">
        <v>63</v>
      </c>
    </row>
    <row r="56" spans="1:37" s="3" customFormat="1" ht="15.75">
      <c r="A56" s="95" t="s">
        <v>64</v>
      </c>
      <c r="B56" s="63"/>
      <c r="C56" s="37"/>
      <c r="D56" s="37"/>
      <c r="E56" s="37"/>
      <c r="F56" s="37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</row>
    <row r="57" spans="1:37" ht="12.75">
      <c r="A57" s="60" t="s">
        <v>65</v>
      </c>
      <c r="B57" s="30"/>
      <c r="C57" s="39"/>
      <c r="D57" s="42"/>
      <c r="E57" s="41"/>
      <c r="F57" s="41"/>
      <c r="G57" s="109"/>
      <c r="H57" s="109"/>
      <c r="I57" s="109"/>
      <c r="J57" s="109"/>
      <c r="K57" s="109"/>
      <c r="L57" s="109"/>
      <c r="M57" s="109"/>
      <c r="N57" s="200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</row>
    <row r="58" spans="1:37" ht="12.75">
      <c r="A58" s="63"/>
      <c r="C58" s="39"/>
      <c r="D58" s="42"/>
      <c r="E58" s="41"/>
      <c r="F58" s="41"/>
      <c r="G58" s="109"/>
      <c r="H58" s="109"/>
      <c r="I58" s="109"/>
      <c r="J58" s="109"/>
      <c r="K58" s="109"/>
      <c r="L58" s="109"/>
      <c r="M58" s="109"/>
      <c r="N58" s="200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</row>
    <row r="59" spans="1:37" ht="12.75">
      <c r="A59" s="63"/>
      <c r="B59" s="31"/>
      <c r="C59" s="39"/>
      <c r="D59" s="42"/>
      <c r="E59" s="41"/>
      <c r="F59" s="41"/>
      <c r="G59" s="109"/>
      <c r="H59" s="109"/>
      <c r="I59" s="109"/>
      <c r="J59" s="109"/>
      <c r="K59" s="109"/>
      <c r="L59" s="109"/>
      <c r="M59" s="109"/>
      <c r="N59" s="200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</row>
    <row r="60" spans="1:37" ht="12.75">
      <c r="A60" s="63"/>
      <c r="B60" s="36"/>
      <c r="C60" s="39"/>
      <c r="D60" s="42"/>
      <c r="E60" s="41"/>
      <c r="F60" s="41"/>
      <c r="G60" s="109"/>
      <c r="H60" s="109"/>
      <c r="I60" s="109"/>
      <c r="J60" s="109"/>
      <c r="K60" s="109"/>
      <c r="L60" s="109"/>
      <c r="M60" s="109"/>
      <c r="N60" s="200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</row>
    <row r="61" spans="1:37" ht="12.75">
      <c r="A61" s="63"/>
      <c r="B61" s="41"/>
      <c r="C61" s="39"/>
      <c r="D61" s="42"/>
      <c r="E61" s="41"/>
      <c r="F61" s="41"/>
      <c r="G61" s="109"/>
      <c r="H61" s="109"/>
      <c r="I61" s="109"/>
      <c r="J61" s="109"/>
      <c r="K61" s="109"/>
      <c r="L61" s="109"/>
      <c r="M61" s="109"/>
      <c r="N61" s="200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</row>
    <row r="62" spans="1:14" ht="12.75">
      <c r="A62" s="63"/>
      <c r="C62" s="39"/>
      <c r="N62" s="201"/>
    </row>
  </sheetData>
  <sheetProtection/>
  <conditionalFormatting sqref="W6:W7">
    <cfRule type="cellIs" priority="1" dxfId="0" operator="greaterThan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="110" zoomScaleNormal="110" zoomScalePageLayoutView="0" workbookViewId="0" topLeftCell="A1">
      <selection activeCell="F4" sqref="F4"/>
    </sheetView>
  </sheetViews>
  <sheetFormatPr defaultColWidth="11.421875" defaultRowHeight="12.75"/>
  <cols>
    <col min="1" max="1" width="36.00390625" style="210" customWidth="1"/>
    <col min="2" max="2" width="12.00390625" style="210" customWidth="1"/>
    <col min="3" max="3" width="13.7109375" style="210" customWidth="1"/>
    <col min="4" max="4" width="23.28125" style="210" customWidth="1"/>
    <col min="5" max="5" width="29.421875" style="210" customWidth="1"/>
    <col min="6" max="6" width="28.7109375" style="210" customWidth="1"/>
    <col min="7" max="7" width="29.28125" style="210" customWidth="1"/>
    <col min="8" max="8" width="64.421875" style="210" customWidth="1"/>
    <col min="9" max="16384" width="11.421875" style="210" customWidth="1"/>
  </cols>
  <sheetData>
    <row r="1" spans="2:13" ht="12.75">
      <c r="B1" s="211"/>
      <c r="F1" s="263"/>
      <c r="G1" s="264"/>
      <c r="H1" s="263"/>
      <c r="I1" s="212"/>
      <c r="J1" s="212"/>
      <c r="K1" s="212"/>
      <c r="L1" s="213"/>
      <c r="M1" s="214"/>
    </row>
    <row r="2" spans="3:13" ht="52.5" customHeight="1">
      <c r="C2" s="215" t="s">
        <v>126</v>
      </c>
      <c r="G2" s="216"/>
      <c r="I2" s="217"/>
      <c r="J2" s="212"/>
      <c r="K2" s="217"/>
      <c r="L2" s="212"/>
      <c r="M2" s="219"/>
    </row>
    <row r="3" spans="1:13" ht="15.75">
      <c r="A3" s="210" t="s">
        <v>129</v>
      </c>
      <c r="G3" s="216"/>
      <c r="I3" s="217"/>
      <c r="J3" s="212"/>
      <c r="K3" s="217"/>
      <c r="L3" s="212"/>
      <c r="M3" s="219"/>
    </row>
    <row r="4" spans="1:13" ht="15.75">
      <c r="A4" s="2" t="s">
        <v>128</v>
      </c>
      <c r="G4" s="216"/>
      <c r="I4" s="217"/>
      <c r="J4" s="212"/>
      <c r="K4" s="217"/>
      <c r="L4" s="212"/>
      <c r="M4" s="219"/>
    </row>
    <row r="5" spans="1:13" ht="15.75">
      <c r="A5" s="2"/>
      <c r="G5" s="216"/>
      <c r="I5" s="217"/>
      <c r="J5" s="212"/>
      <c r="K5" s="217"/>
      <c r="L5" s="212"/>
      <c r="M5" s="219"/>
    </row>
    <row r="6" spans="1:13" ht="15.75">
      <c r="A6" s="221" t="s">
        <v>124</v>
      </c>
      <c r="B6" s="220"/>
      <c r="C6" s="221"/>
      <c r="D6" s="220"/>
      <c r="I6" s="218"/>
      <c r="J6" s="212"/>
      <c r="K6" s="212"/>
      <c r="L6" s="212"/>
      <c r="M6" s="212"/>
    </row>
    <row r="7" spans="1:4" ht="16.5" thickBot="1">
      <c r="A7" s="221" t="s">
        <v>125</v>
      </c>
      <c r="C7" s="221"/>
      <c r="D7" s="220"/>
    </row>
    <row r="8" spans="1:7" ht="12.75">
      <c r="A8" s="222"/>
      <c r="B8" s="223"/>
      <c r="C8" s="223"/>
      <c r="D8" s="262" t="s">
        <v>108</v>
      </c>
      <c r="E8" s="262" t="s">
        <v>111</v>
      </c>
      <c r="F8" s="262" t="s">
        <v>109</v>
      </c>
      <c r="G8" s="262" t="s">
        <v>110</v>
      </c>
    </row>
    <row r="9" spans="1:7" ht="12.75">
      <c r="A9" s="224"/>
      <c r="B9" s="225"/>
      <c r="C9" s="225" t="s">
        <v>7</v>
      </c>
      <c r="D9" s="226" t="s">
        <v>112</v>
      </c>
      <c r="E9" s="226"/>
      <c r="F9" s="227" t="s">
        <v>113</v>
      </c>
      <c r="G9" s="228"/>
    </row>
    <row r="10" spans="1:7" ht="12.75">
      <c r="A10" s="229" t="s">
        <v>127</v>
      </c>
      <c r="B10" s="225"/>
      <c r="C10" s="225" t="s">
        <v>8</v>
      </c>
      <c r="D10" s="230" t="s">
        <v>114</v>
      </c>
      <c r="E10" s="226" t="s">
        <v>118</v>
      </c>
      <c r="F10" s="230" t="s">
        <v>115</v>
      </c>
      <c r="G10" s="231" t="s">
        <v>116</v>
      </c>
    </row>
    <row r="11" spans="1:7" ht="12.75">
      <c r="A11" s="232"/>
      <c r="B11" s="225"/>
      <c r="C11" s="225" t="s">
        <v>46</v>
      </c>
      <c r="D11" s="226"/>
      <c r="E11" s="226"/>
      <c r="F11" s="233" t="s">
        <v>119</v>
      </c>
      <c r="G11" s="234" t="s">
        <v>120</v>
      </c>
    </row>
    <row r="12" spans="1:7" ht="12.75">
      <c r="A12" s="235"/>
      <c r="B12" s="236"/>
      <c r="C12" s="236"/>
      <c r="D12" s="226"/>
      <c r="E12" s="226"/>
      <c r="F12" s="230" t="s">
        <v>117</v>
      </c>
      <c r="G12" s="230"/>
    </row>
    <row r="13" spans="1:7" s="241" customFormat="1" ht="18" customHeight="1">
      <c r="A13" s="237" t="s">
        <v>107</v>
      </c>
      <c r="B13" s="238"/>
      <c r="C13" s="239"/>
      <c r="D13" s="240" t="s">
        <v>121</v>
      </c>
      <c r="E13" s="240" t="s">
        <v>121</v>
      </c>
      <c r="F13" s="240" t="str">
        <f>D13</f>
        <v>Tariff  Per person</v>
      </c>
      <c r="G13" s="240" t="str">
        <f>F13</f>
        <v>Tariff  Per person</v>
      </c>
    </row>
    <row r="14" spans="1:7" s="246" customFormat="1" ht="18" customHeight="1">
      <c r="A14" s="242" t="s">
        <v>80</v>
      </c>
      <c r="B14" s="243"/>
      <c r="C14" s="244" t="s">
        <v>78</v>
      </c>
      <c r="D14" s="245">
        <v>1600</v>
      </c>
      <c r="E14" s="245">
        <v>1700</v>
      </c>
      <c r="F14" s="245">
        <v>1850</v>
      </c>
      <c r="G14" s="245">
        <v>2050</v>
      </c>
    </row>
    <row r="15" spans="1:7" s="246" customFormat="1" ht="18" customHeight="1">
      <c r="A15" s="242" t="s">
        <v>80</v>
      </c>
      <c r="B15" s="243"/>
      <c r="C15" s="247" t="s">
        <v>79</v>
      </c>
      <c r="D15" s="245">
        <v>1200</v>
      </c>
      <c r="E15" s="245">
        <v>1400</v>
      </c>
      <c r="F15" s="245">
        <v>1600</v>
      </c>
      <c r="G15" s="245">
        <v>1800</v>
      </c>
    </row>
    <row r="16" spans="1:7" s="246" customFormat="1" ht="18" customHeight="1">
      <c r="A16" s="248" t="s">
        <v>81</v>
      </c>
      <c r="B16" s="249"/>
      <c r="C16" s="244" t="s">
        <v>78</v>
      </c>
      <c r="D16" s="245">
        <v>2000</v>
      </c>
      <c r="E16" s="245">
        <v>2050</v>
      </c>
      <c r="F16" s="245">
        <v>2200</v>
      </c>
      <c r="G16" s="245">
        <v>2450</v>
      </c>
    </row>
    <row r="17" spans="1:7" s="246" customFormat="1" ht="18" customHeight="1">
      <c r="A17" s="248" t="s">
        <v>81</v>
      </c>
      <c r="B17" s="249"/>
      <c r="C17" s="247" t="s">
        <v>79</v>
      </c>
      <c r="D17" s="245">
        <v>1400</v>
      </c>
      <c r="E17" s="245">
        <v>1700</v>
      </c>
      <c r="F17" s="245">
        <v>1850</v>
      </c>
      <c r="G17" s="245">
        <v>2050</v>
      </c>
    </row>
    <row r="18" spans="1:8" s="246" customFormat="1" ht="18" customHeight="1">
      <c r="A18" s="242" t="s">
        <v>49</v>
      </c>
      <c r="B18" s="250"/>
      <c r="C18" s="247" t="s">
        <v>50</v>
      </c>
      <c r="D18" s="245">
        <v>150</v>
      </c>
      <c r="E18" s="245">
        <v>250</v>
      </c>
      <c r="F18" s="245">
        <v>250</v>
      </c>
      <c r="G18" s="245">
        <v>250</v>
      </c>
      <c r="H18" s="246" t="s">
        <v>122</v>
      </c>
    </row>
    <row r="19" spans="1:8" s="246" customFormat="1" ht="18" customHeight="1">
      <c r="A19" s="242" t="s">
        <v>82</v>
      </c>
      <c r="B19" s="243"/>
      <c r="C19" s="244" t="s">
        <v>83</v>
      </c>
      <c r="D19" s="245">
        <v>250</v>
      </c>
      <c r="E19" s="245">
        <v>250</v>
      </c>
      <c r="F19" s="245">
        <v>250</v>
      </c>
      <c r="G19" s="245">
        <v>250</v>
      </c>
      <c r="H19" s="246" t="s">
        <v>123</v>
      </c>
    </row>
    <row r="20" spans="1:7" s="241" customFormat="1" ht="18" customHeight="1">
      <c r="A20" s="237" t="s">
        <v>84</v>
      </c>
      <c r="B20" s="238"/>
      <c r="C20" s="239"/>
      <c r="D20" s="240" t="s">
        <v>121</v>
      </c>
      <c r="E20" s="240" t="s">
        <v>121</v>
      </c>
      <c r="F20" s="240" t="str">
        <f>D20</f>
        <v>Tariff  Per person</v>
      </c>
      <c r="G20" s="240" t="str">
        <f>F20</f>
        <v>Tariff  Per person</v>
      </c>
    </row>
    <row r="21" spans="1:7" s="246" customFormat="1" ht="18" customHeight="1">
      <c r="A21" s="242" t="s">
        <v>85</v>
      </c>
      <c r="B21" s="243"/>
      <c r="C21" s="244" t="s">
        <v>86</v>
      </c>
      <c r="D21" s="245">
        <v>3000</v>
      </c>
      <c r="E21" s="245">
        <v>3000</v>
      </c>
      <c r="F21" s="245">
        <v>3400</v>
      </c>
      <c r="G21" s="245">
        <v>3800</v>
      </c>
    </row>
    <row r="22" spans="1:7" s="246" customFormat="1" ht="18" customHeight="1">
      <c r="A22" s="242" t="s">
        <v>85</v>
      </c>
      <c r="B22" s="243"/>
      <c r="C22" s="247" t="s">
        <v>51</v>
      </c>
      <c r="D22" s="245">
        <v>2200</v>
      </c>
      <c r="E22" s="245">
        <v>2400</v>
      </c>
      <c r="F22" s="245">
        <v>2500</v>
      </c>
      <c r="G22" s="245">
        <v>2600</v>
      </c>
    </row>
    <row r="23" spans="1:7" s="246" customFormat="1" ht="18" customHeight="1">
      <c r="A23" s="242" t="s">
        <v>85</v>
      </c>
      <c r="B23" s="250"/>
      <c r="C23" s="247" t="s">
        <v>48</v>
      </c>
      <c r="D23" s="245">
        <v>1400</v>
      </c>
      <c r="E23" s="245">
        <v>1700</v>
      </c>
      <c r="F23" s="245">
        <v>1850</v>
      </c>
      <c r="G23" s="245">
        <v>2050</v>
      </c>
    </row>
    <row r="24" spans="1:8" s="246" customFormat="1" ht="18" customHeight="1">
      <c r="A24" s="242" t="s">
        <v>49</v>
      </c>
      <c r="B24" s="250"/>
      <c r="C24" s="247" t="s">
        <v>50</v>
      </c>
      <c r="D24" s="245">
        <v>150</v>
      </c>
      <c r="E24" s="245">
        <v>250</v>
      </c>
      <c r="F24" s="245">
        <v>250</v>
      </c>
      <c r="G24" s="245">
        <v>250</v>
      </c>
      <c r="H24" s="246" t="s">
        <v>122</v>
      </c>
    </row>
    <row r="25" spans="1:8" s="246" customFormat="1" ht="18" customHeight="1">
      <c r="A25" s="242" t="s">
        <v>82</v>
      </c>
      <c r="B25" s="243"/>
      <c r="C25" s="244" t="s">
        <v>83</v>
      </c>
      <c r="D25" s="245">
        <v>250</v>
      </c>
      <c r="E25" s="245">
        <v>250</v>
      </c>
      <c r="F25" s="245">
        <v>250</v>
      </c>
      <c r="G25" s="245">
        <v>250</v>
      </c>
      <c r="H25" s="246" t="s">
        <v>123</v>
      </c>
    </row>
    <row r="26" spans="1:7" s="241" customFormat="1" ht="18" customHeight="1">
      <c r="A26" s="251" t="s">
        <v>87</v>
      </c>
      <c r="B26" s="252"/>
      <c r="C26" s="253"/>
      <c r="D26" s="240" t="s">
        <v>121</v>
      </c>
      <c r="E26" s="240" t="s">
        <v>121</v>
      </c>
      <c r="F26" s="240" t="str">
        <f>D26</f>
        <v>Tariff  Per person</v>
      </c>
      <c r="G26" s="240" t="str">
        <f>F26</f>
        <v>Tariff  Per person</v>
      </c>
    </row>
    <row r="27" spans="1:7" s="246" customFormat="1" ht="18" customHeight="1">
      <c r="A27" s="242" t="s">
        <v>80</v>
      </c>
      <c r="B27" s="243"/>
      <c r="C27" s="244" t="s">
        <v>78</v>
      </c>
      <c r="D27" s="245">
        <v>2200</v>
      </c>
      <c r="E27" s="245">
        <v>2200</v>
      </c>
      <c r="F27" s="245">
        <v>2350</v>
      </c>
      <c r="G27" s="245">
        <v>2550</v>
      </c>
    </row>
    <row r="28" spans="1:7" s="246" customFormat="1" ht="18" customHeight="1">
      <c r="A28" s="242" t="s">
        <v>80</v>
      </c>
      <c r="B28" s="243"/>
      <c r="C28" s="247" t="s">
        <v>79</v>
      </c>
      <c r="D28" s="245">
        <v>1750</v>
      </c>
      <c r="E28" s="245">
        <v>1750</v>
      </c>
      <c r="F28" s="245">
        <v>1950</v>
      </c>
      <c r="G28" s="245">
        <v>2150</v>
      </c>
    </row>
    <row r="29" spans="1:7" s="246" customFormat="1" ht="18" customHeight="1">
      <c r="A29" s="248" t="s">
        <v>88</v>
      </c>
      <c r="B29" s="249" t="s">
        <v>47</v>
      </c>
      <c r="C29" s="244" t="s">
        <v>78</v>
      </c>
      <c r="D29" s="245">
        <v>2550</v>
      </c>
      <c r="E29" s="245">
        <v>2550</v>
      </c>
      <c r="F29" s="245">
        <v>2700</v>
      </c>
      <c r="G29" s="245">
        <v>2950</v>
      </c>
    </row>
    <row r="30" spans="1:7" s="246" customFormat="1" ht="18" customHeight="1">
      <c r="A30" s="248" t="s">
        <v>88</v>
      </c>
      <c r="B30" s="249" t="s">
        <v>47</v>
      </c>
      <c r="C30" s="247" t="s">
        <v>79</v>
      </c>
      <c r="D30" s="245">
        <v>2050</v>
      </c>
      <c r="E30" s="245">
        <v>2050</v>
      </c>
      <c r="F30" s="245">
        <v>2200</v>
      </c>
      <c r="G30" s="245">
        <v>2400</v>
      </c>
    </row>
    <row r="31" spans="1:8" s="246" customFormat="1" ht="18" customHeight="1">
      <c r="A31" s="242" t="s">
        <v>49</v>
      </c>
      <c r="B31" s="250"/>
      <c r="C31" s="247" t="s">
        <v>50</v>
      </c>
      <c r="D31" s="245">
        <v>150</v>
      </c>
      <c r="E31" s="245">
        <v>250</v>
      </c>
      <c r="F31" s="245">
        <v>250</v>
      </c>
      <c r="G31" s="245">
        <v>250</v>
      </c>
      <c r="H31" s="246" t="s">
        <v>122</v>
      </c>
    </row>
    <row r="32" spans="1:8" s="246" customFormat="1" ht="18" customHeight="1">
      <c r="A32" s="242" t="s">
        <v>82</v>
      </c>
      <c r="B32" s="243"/>
      <c r="C32" s="244" t="s">
        <v>83</v>
      </c>
      <c r="D32" s="245">
        <v>250</v>
      </c>
      <c r="E32" s="245">
        <v>250</v>
      </c>
      <c r="F32" s="245">
        <v>250</v>
      </c>
      <c r="G32" s="245">
        <v>250</v>
      </c>
      <c r="H32" s="246" t="s">
        <v>123</v>
      </c>
    </row>
    <row r="33" spans="1:7" s="241" customFormat="1" ht="18" customHeight="1">
      <c r="A33" s="251" t="s">
        <v>89</v>
      </c>
      <c r="B33" s="252"/>
      <c r="C33" s="253"/>
      <c r="D33" s="240" t="s">
        <v>121</v>
      </c>
      <c r="E33" s="240" t="s">
        <v>121</v>
      </c>
      <c r="F33" s="240" t="str">
        <f>D33</f>
        <v>Tariff  Per person</v>
      </c>
      <c r="G33" s="240" t="str">
        <f>F33</f>
        <v>Tariff  Per person</v>
      </c>
    </row>
    <row r="34" spans="1:7" s="246" customFormat="1" ht="18" customHeight="1">
      <c r="A34" s="242" t="s">
        <v>85</v>
      </c>
      <c r="B34" s="243"/>
      <c r="C34" s="244" t="s">
        <v>86</v>
      </c>
      <c r="D34" s="245">
        <v>3500</v>
      </c>
      <c r="E34" s="245">
        <v>3500</v>
      </c>
      <c r="F34" s="245">
        <v>3900</v>
      </c>
      <c r="G34" s="245">
        <v>4300</v>
      </c>
    </row>
    <row r="35" spans="1:7" s="246" customFormat="1" ht="18" customHeight="1">
      <c r="A35" s="242" t="s">
        <v>85</v>
      </c>
      <c r="B35" s="243"/>
      <c r="C35" s="247" t="s">
        <v>51</v>
      </c>
      <c r="D35" s="245">
        <v>2750</v>
      </c>
      <c r="E35" s="245">
        <v>2750</v>
      </c>
      <c r="F35" s="245">
        <v>2850</v>
      </c>
      <c r="G35" s="245">
        <v>2950</v>
      </c>
    </row>
    <row r="36" spans="1:7" s="246" customFormat="1" ht="18" customHeight="1">
      <c r="A36" s="242" t="s">
        <v>85</v>
      </c>
      <c r="B36" s="250"/>
      <c r="C36" s="247" t="s">
        <v>48</v>
      </c>
      <c r="D36" s="245">
        <v>1900</v>
      </c>
      <c r="E36" s="245">
        <v>1900</v>
      </c>
      <c r="F36" s="245">
        <v>2050</v>
      </c>
      <c r="G36" s="245">
        <v>2250</v>
      </c>
    </row>
    <row r="37" spans="1:8" s="246" customFormat="1" ht="18" customHeight="1">
      <c r="A37" s="242" t="s">
        <v>49</v>
      </c>
      <c r="B37" s="250"/>
      <c r="C37" s="247" t="s">
        <v>50</v>
      </c>
      <c r="D37" s="245">
        <v>150</v>
      </c>
      <c r="E37" s="245">
        <v>250</v>
      </c>
      <c r="F37" s="245">
        <v>250</v>
      </c>
      <c r="G37" s="245">
        <v>250</v>
      </c>
      <c r="H37" s="246" t="s">
        <v>122</v>
      </c>
    </row>
    <row r="38" spans="1:8" s="246" customFormat="1" ht="18" customHeight="1">
      <c r="A38" s="242" t="s">
        <v>82</v>
      </c>
      <c r="B38" s="243"/>
      <c r="C38" s="244" t="s">
        <v>83</v>
      </c>
      <c r="D38" s="245">
        <v>250</v>
      </c>
      <c r="E38" s="245">
        <v>250</v>
      </c>
      <c r="F38" s="245">
        <v>250</v>
      </c>
      <c r="G38" s="245">
        <v>250</v>
      </c>
      <c r="H38" s="246" t="s">
        <v>123</v>
      </c>
    </row>
    <row r="39" spans="1:7" s="241" customFormat="1" ht="18" customHeight="1">
      <c r="A39" s="237" t="s">
        <v>90</v>
      </c>
      <c r="B39" s="238"/>
      <c r="C39" s="239"/>
      <c r="D39" s="240" t="s">
        <v>121</v>
      </c>
      <c r="E39" s="240" t="s">
        <v>121</v>
      </c>
      <c r="F39" s="240" t="str">
        <f>D39</f>
        <v>Tariff  Per person</v>
      </c>
      <c r="G39" s="240" t="str">
        <f>F39</f>
        <v>Tariff  Per person</v>
      </c>
    </row>
    <row r="40" spans="1:7" ht="12.75">
      <c r="A40" s="242" t="s">
        <v>80</v>
      </c>
      <c r="B40" s="243"/>
      <c r="C40" s="244" t="s">
        <v>86</v>
      </c>
      <c r="D40" s="245">
        <v>3000</v>
      </c>
      <c r="E40" s="245">
        <v>3150</v>
      </c>
      <c r="F40" s="245">
        <v>3400</v>
      </c>
      <c r="G40" s="245">
        <v>3600</v>
      </c>
    </row>
    <row r="41" spans="1:7" s="246" customFormat="1" ht="18" customHeight="1">
      <c r="A41" s="248" t="s">
        <v>88</v>
      </c>
      <c r="B41" s="249" t="s">
        <v>47</v>
      </c>
      <c r="C41" s="244" t="s">
        <v>86</v>
      </c>
      <c r="D41" s="245">
        <v>3800</v>
      </c>
      <c r="E41" s="245">
        <v>3800</v>
      </c>
      <c r="F41" s="245">
        <v>4200</v>
      </c>
      <c r="G41" s="245">
        <v>4400</v>
      </c>
    </row>
    <row r="42" spans="1:8" s="246" customFormat="1" ht="18" customHeight="1">
      <c r="A42" s="242" t="s">
        <v>49</v>
      </c>
      <c r="B42" s="250"/>
      <c r="C42" s="247" t="s">
        <v>50</v>
      </c>
      <c r="D42" s="245">
        <v>150</v>
      </c>
      <c r="E42" s="245">
        <v>250</v>
      </c>
      <c r="F42" s="245">
        <v>250</v>
      </c>
      <c r="G42" s="245">
        <v>250</v>
      </c>
      <c r="H42" s="246" t="s">
        <v>122</v>
      </c>
    </row>
    <row r="43" spans="1:8" s="246" customFormat="1" ht="18" customHeight="1">
      <c r="A43" s="242" t="s">
        <v>82</v>
      </c>
      <c r="B43" s="243"/>
      <c r="C43" s="244" t="s">
        <v>83</v>
      </c>
      <c r="D43" s="245">
        <v>500</v>
      </c>
      <c r="E43" s="245">
        <v>500</v>
      </c>
      <c r="F43" s="245">
        <v>500</v>
      </c>
      <c r="G43" s="245">
        <v>500</v>
      </c>
      <c r="H43" s="246" t="s">
        <v>123</v>
      </c>
    </row>
    <row r="44" spans="1:7" s="241" customFormat="1" ht="18" customHeight="1">
      <c r="A44" s="237" t="s">
        <v>91</v>
      </c>
      <c r="B44" s="238"/>
      <c r="C44" s="239"/>
      <c r="D44" s="240" t="s">
        <v>121</v>
      </c>
      <c r="E44" s="240" t="s">
        <v>121</v>
      </c>
      <c r="F44" s="240" t="str">
        <f>D44</f>
        <v>Tariff  Per person</v>
      </c>
      <c r="G44" s="240" t="str">
        <f>F44</f>
        <v>Tariff  Per person</v>
      </c>
    </row>
    <row r="45" spans="1:7" ht="12.75">
      <c r="A45" s="242" t="s">
        <v>85</v>
      </c>
      <c r="B45" s="243"/>
      <c r="C45" s="244" t="s">
        <v>86</v>
      </c>
      <c r="D45" s="245">
        <v>6000</v>
      </c>
      <c r="E45" s="245">
        <v>6000</v>
      </c>
      <c r="F45" s="245">
        <v>6800</v>
      </c>
      <c r="G45" s="245">
        <v>7600</v>
      </c>
    </row>
    <row r="46" spans="1:8" s="246" customFormat="1" ht="18" customHeight="1">
      <c r="A46" s="242" t="s">
        <v>49</v>
      </c>
      <c r="B46" s="250"/>
      <c r="C46" s="247" t="s">
        <v>50</v>
      </c>
      <c r="D46" s="245">
        <v>150</v>
      </c>
      <c r="E46" s="245">
        <v>250</v>
      </c>
      <c r="F46" s="245">
        <v>250</v>
      </c>
      <c r="G46" s="245">
        <v>250</v>
      </c>
      <c r="H46" s="246" t="s">
        <v>122</v>
      </c>
    </row>
    <row r="47" spans="1:8" s="246" customFormat="1" ht="18" customHeight="1">
      <c r="A47" s="242" t="s">
        <v>82</v>
      </c>
      <c r="B47" s="243"/>
      <c r="C47" s="244" t="s">
        <v>83</v>
      </c>
      <c r="D47" s="245">
        <v>500</v>
      </c>
      <c r="E47" s="245">
        <v>500</v>
      </c>
      <c r="F47" s="245">
        <v>500</v>
      </c>
      <c r="G47" s="245">
        <v>500</v>
      </c>
      <c r="H47" s="246" t="s">
        <v>123</v>
      </c>
    </row>
    <row r="48" spans="1:7" s="241" customFormat="1" ht="18" customHeight="1">
      <c r="A48" s="251" t="s">
        <v>92</v>
      </c>
      <c r="B48" s="252"/>
      <c r="C48" s="253"/>
      <c r="D48" s="240" t="s">
        <v>121</v>
      </c>
      <c r="E48" s="240" t="s">
        <v>121</v>
      </c>
      <c r="F48" s="240" t="str">
        <f>D48</f>
        <v>Tariff  Per person</v>
      </c>
      <c r="G48" s="240" t="str">
        <f>F48</f>
        <v>Tariff  Per person</v>
      </c>
    </row>
    <row r="49" spans="1:7" ht="12.75">
      <c r="A49" s="242" t="s">
        <v>80</v>
      </c>
      <c r="B49" s="243"/>
      <c r="C49" s="244" t="s">
        <v>86</v>
      </c>
      <c r="D49" s="245">
        <v>3650</v>
      </c>
      <c r="E49" s="245">
        <v>3650</v>
      </c>
      <c r="F49" s="245">
        <v>3900</v>
      </c>
      <c r="G49" s="245">
        <v>4100</v>
      </c>
    </row>
    <row r="50" spans="1:7" s="246" customFormat="1" ht="18" customHeight="1">
      <c r="A50" s="248" t="s">
        <v>88</v>
      </c>
      <c r="B50" s="249" t="s">
        <v>47</v>
      </c>
      <c r="C50" s="244" t="s">
        <v>86</v>
      </c>
      <c r="D50" s="245">
        <v>4300</v>
      </c>
      <c r="E50" s="245">
        <v>4300</v>
      </c>
      <c r="F50" s="245">
        <v>4700</v>
      </c>
      <c r="G50" s="245">
        <v>4900</v>
      </c>
    </row>
    <row r="51" spans="1:7" ht="12.75">
      <c r="A51" s="242" t="s">
        <v>85</v>
      </c>
      <c r="B51" s="243"/>
      <c r="C51" s="244" t="s">
        <v>86</v>
      </c>
      <c r="D51" s="245">
        <v>6500</v>
      </c>
      <c r="E51" s="245">
        <v>6500</v>
      </c>
      <c r="F51" s="245">
        <v>7300</v>
      </c>
      <c r="G51" s="245">
        <v>8100</v>
      </c>
    </row>
    <row r="52" spans="1:8" s="246" customFormat="1" ht="18" customHeight="1">
      <c r="A52" s="242" t="s">
        <v>49</v>
      </c>
      <c r="B52" s="250"/>
      <c r="C52" s="247" t="s">
        <v>50</v>
      </c>
      <c r="D52" s="245">
        <v>150</v>
      </c>
      <c r="E52" s="245">
        <v>250</v>
      </c>
      <c r="F52" s="245">
        <v>250</v>
      </c>
      <c r="G52" s="245">
        <v>250</v>
      </c>
      <c r="H52" s="246" t="s">
        <v>122</v>
      </c>
    </row>
    <row r="53" spans="1:8" s="246" customFormat="1" ht="18" customHeight="1">
      <c r="A53" s="242" t="s">
        <v>82</v>
      </c>
      <c r="B53" s="243"/>
      <c r="C53" s="244" t="s">
        <v>83</v>
      </c>
      <c r="D53" s="245">
        <v>500</v>
      </c>
      <c r="E53" s="245">
        <v>500</v>
      </c>
      <c r="F53" s="245">
        <v>500</v>
      </c>
      <c r="G53" s="245">
        <v>500</v>
      </c>
      <c r="H53" s="246" t="s">
        <v>123</v>
      </c>
    </row>
    <row r="54" spans="1:7" s="241" customFormat="1" ht="18" customHeight="1">
      <c r="A54" s="237" t="s">
        <v>93</v>
      </c>
      <c r="B54" s="238"/>
      <c r="C54" s="239"/>
      <c r="D54" s="240" t="s">
        <v>121</v>
      </c>
      <c r="E54" s="240" t="s">
        <v>121</v>
      </c>
      <c r="F54" s="240" t="str">
        <f>D54</f>
        <v>Tariff  Per person</v>
      </c>
      <c r="G54" s="240" t="str">
        <f>F54</f>
        <v>Tariff  Per person</v>
      </c>
    </row>
    <row r="55" spans="1:7" s="246" customFormat="1" ht="18" customHeight="1">
      <c r="A55" s="242" t="s">
        <v>80</v>
      </c>
      <c r="B55" s="243"/>
      <c r="C55" s="247" t="s">
        <v>94</v>
      </c>
      <c r="D55" s="245">
        <v>2150</v>
      </c>
      <c r="E55" s="245">
        <v>2250</v>
      </c>
      <c r="F55" s="245">
        <v>2350</v>
      </c>
      <c r="G55" s="245">
        <v>2450</v>
      </c>
    </row>
    <row r="56" spans="1:7" s="246" customFormat="1" ht="18" customHeight="1">
      <c r="A56" s="248" t="s">
        <v>88</v>
      </c>
      <c r="B56" s="249" t="s">
        <v>47</v>
      </c>
      <c r="C56" s="247" t="s">
        <v>95</v>
      </c>
      <c r="D56" s="245">
        <v>2250</v>
      </c>
      <c r="E56" s="245">
        <v>2450</v>
      </c>
      <c r="F56" s="245">
        <v>2550</v>
      </c>
      <c r="G56" s="245">
        <v>2650</v>
      </c>
    </row>
    <row r="57" spans="1:7" s="246" customFormat="1" ht="18" customHeight="1">
      <c r="A57" s="242" t="s">
        <v>85</v>
      </c>
      <c r="B57" s="250"/>
      <c r="C57" s="247" t="s">
        <v>96</v>
      </c>
      <c r="D57" s="245">
        <v>2250</v>
      </c>
      <c r="E57" s="245">
        <v>2250</v>
      </c>
      <c r="F57" s="245">
        <v>2350</v>
      </c>
      <c r="G57" s="245">
        <v>2450</v>
      </c>
    </row>
    <row r="58" spans="1:8" s="246" customFormat="1" ht="18" customHeight="1">
      <c r="A58" s="242" t="s">
        <v>49</v>
      </c>
      <c r="B58" s="250"/>
      <c r="C58" s="247" t="s">
        <v>50</v>
      </c>
      <c r="D58" s="245">
        <v>150</v>
      </c>
      <c r="E58" s="245">
        <v>250</v>
      </c>
      <c r="F58" s="245">
        <v>250</v>
      </c>
      <c r="G58" s="245">
        <v>250</v>
      </c>
      <c r="H58" s="246" t="s">
        <v>122</v>
      </c>
    </row>
    <row r="59" spans="1:8" s="246" customFormat="1" ht="18" customHeight="1">
      <c r="A59" s="242" t="s">
        <v>82</v>
      </c>
      <c r="B59" s="243"/>
      <c r="C59" s="244" t="s">
        <v>83</v>
      </c>
      <c r="D59" s="245">
        <v>500</v>
      </c>
      <c r="E59" s="245">
        <v>500</v>
      </c>
      <c r="F59" s="245">
        <v>500</v>
      </c>
      <c r="G59" s="245">
        <v>500</v>
      </c>
      <c r="H59" s="246" t="s">
        <v>123</v>
      </c>
    </row>
    <row r="60" spans="1:7" s="241" customFormat="1" ht="18" customHeight="1">
      <c r="A60" s="251" t="s">
        <v>97</v>
      </c>
      <c r="B60" s="252"/>
      <c r="C60" s="253"/>
      <c r="D60" s="240" t="s">
        <v>121</v>
      </c>
      <c r="E60" s="240" t="s">
        <v>121</v>
      </c>
      <c r="F60" s="240" t="str">
        <f>D60</f>
        <v>Tariff  Per person</v>
      </c>
      <c r="G60" s="240" t="str">
        <f>F60</f>
        <v>Tariff  Per person</v>
      </c>
    </row>
    <row r="61" spans="1:7" s="246" customFormat="1" ht="18" customHeight="1">
      <c r="A61" s="242" t="s">
        <v>80</v>
      </c>
      <c r="B61" s="243"/>
      <c r="C61" s="247" t="s">
        <v>94</v>
      </c>
      <c r="D61" s="245">
        <v>2600</v>
      </c>
      <c r="E61" s="245">
        <v>2600</v>
      </c>
      <c r="F61" s="245">
        <v>2700</v>
      </c>
      <c r="G61" s="245">
        <v>2800</v>
      </c>
    </row>
    <row r="62" spans="1:7" s="246" customFormat="1" ht="18" customHeight="1">
      <c r="A62" s="248" t="s">
        <v>88</v>
      </c>
      <c r="B62" s="249" t="s">
        <v>47</v>
      </c>
      <c r="C62" s="247" t="s">
        <v>95</v>
      </c>
      <c r="D62" s="245">
        <v>2800</v>
      </c>
      <c r="E62" s="245">
        <v>2800</v>
      </c>
      <c r="F62" s="245">
        <v>2900</v>
      </c>
      <c r="G62" s="245">
        <v>3000</v>
      </c>
    </row>
    <row r="63" spans="1:7" s="246" customFormat="1" ht="18" customHeight="1">
      <c r="A63" s="242" t="s">
        <v>85</v>
      </c>
      <c r="B63" s="250"/>
      <c r="C63" s="247" t="s">
        <v>96</v>
      </c>
      <c r="D63" s="245">
        <v>2500</v>
      </c>
      <c r="E63" s="245">
        <v>2500</v>
      </c>
      <c r="F63" s="245">
        <v>2600</v>
      </c>
      <c r="G63" s="245">
        <v>2700</v>
      </c>
    </row>
    <row r="64" spans="1:8" s="246" customFormat="1" ht="18" customHeight="1">
      <c r="A64" s="242" t="s">
        <v>49</v>
      </c>
      <c r="B64" s="250"/>
      <c r="C64" s="247" t="s">
        <v>50</v>
      </c>
      <c r="D64" s="245">
        <v>150</v>
      </c>
      <c r="E64" s="245">
        <v>250</v>
      </c>
      <c r="F64" s="245">
        <v>250</v>
      </c>
      <c r="G64" s="245">
        <v>250</v>
      </c>
      <c r="H64" s="246" t="s">
        <v>122</v>
      </c>
    </row>
    <row r="65" spans="1:8" s="246" customFormat="1" ht="18" customHeight="1">
      <c r="A65" s="242" t="s">
        <v>82</v>
      </c>
      <c r="B65" s="243"/>
      <c r="C65" s="244" t="s">
        <v>83</v>
      </c>
      <c r="D65" s="245">
        <v>500</v>
      </c>
      <c r="E65" s="245">
        <v>500</v>
      </c>
      <c r="F65" s="245">
        <v>500</v>
      </c>
      <c r="G65" s="245">
        <v>500</v>
      </c>
      <c r="H65" s="246" t="s">
        <v>123</v>
      </c>
    </row>
    <row r="66" spans="1:7" s="241" customFormat="1" ht="18" customHeight="1">
      <c r="A66" s="237" t="s">
        <v>98</v>
      </c>
      <c r="B66" s="238"/>
      <c r="C66" s="239"/>
      <c r="D66" s="240" t="s">
        <v>121</v>
      </c>
      <c r="E66" s="240" t="s">
        <v>121</v>
      </c>
      <c r="F66" s="240" t="str">
        <f>D66</f>
        <v>Tariff  Per person</v>
      </c>
      <c r="G66" s="240" t="str">
        <f>F66</f>
        <v>Tariff  Per person</v>
      </c>
    </row>
    <row r="67" spans="1:7" ht="12.75">
      <c r="A67" s="242" t="s">
        <v>99</v>
      </c>
      <c r="B67" s="243"/>
      <c r="C67" s="244" t="s">
        <v>100</v>
      </c>
      <c r="D67" s="245">
        <v>2200</v>
      </c>
      <c r="E67" s="245">
        <v>2200</v>
      </c>
      <c r="F67" s="245">
        <v>2200</v>
      </c>
      <c r="G67" s="245">
        <v>2200</v>
      </c>
    </row>
    <row r="68" spans="1:7" s="241" customFormat="1" ht="18" customHeight="1">
      <c r="A68" s="237" t="s">
        <v>101</v>
      </c>
      <c r="B68" s="238"/>
      <c r="C68" s="239"/>
      <c r="D68" s="254"/>
      <c r="E68" s="254"/>
      <c r="F68" s="254"/>
      <c r="G68" s="254"/>
    </row>
    <row r="69" spans="1:7" ht="12.75">
      <c r="A69" s="255" t="s">
        <v>99</v>
      </c>
      <c r="B69" s="256"/>
      <c r="C69" s="257" t="s">
        <v>100</v>
      </c>
      <c r="D69" s="258">
        <v>3600</v>
      </c>
      <c r="E69" s="258">
        <v>3600</v>
      </c>
      <c r="F69" s="258">
        <v>3600</v>
      </c>
      <c r="G69" s="258">
        <v>3600</v>
      </c>
    </row>
    <row r="70" ht="12.75">
      <c r="A70" s="259" t="s">
        <v>102</v>
      </c>
    </row>
    <row r="71" ht="12.75">
      <c r="A71" s="260" t="s">
        <v>103</v>
      </c>
    </row>
    <row r="72" ht="12.75">
      <c r="A72" s="260" t="s">
        <v>104</v>
      </c>
    </row>
    <row r="74" ht="12.75">
      <c r="A74" s="261" t="s">
        <v>105</v>
      </c>
    </row>
    <row r="75" ht="12.75">
      <c r="A75" s="261" t="s">
        <v>106</v>
      </c>
    </row>
  </sheetData>
  <sheetProtection/>
  <hyperlinks>
    <hyperlink ref="A4" r:id="rId1" display="www.YesBoraBora.com"/>
  </hyperlinks>
  <printOptions/>
  <pageMargins left="0" right="0" top="0" bottom="0.7874015748031497" header="0.5118110236220472" footer="0.5118110236220472"/>
  <pageSetup horizontalDpi="600" verticalDpi="600" orientation="landscape" paperSize="9" scale="90" r:id="rId3"/>
  <headerFooter alignWithMargins="0">
    <oddFooter>&amp;L&amp;F&amp;C&amp;A&amp;R&amp;D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42.8515625" style="0" customWidth="1"/>
    <col min="2" max="2" width="4.140625" style="0" bestFit="1" customWidth="1"/>
    <col min="3" max="3" width="9.421875" style="0" customWidth="1"/>
    <col min="4" max="16384" width="11.421875" style="0" customWidth="1"/>
  </cols>
  <sheetData>
    <row r="1" ht="78" customHeight="1">
      <c r="C1" s="20"/>
    </row>
    <row r="2" ht="15" customHeight="1">
      <c r="C2" s="66"/>
    </row>
    <row r="3" ht="15" customHeight="1">
      <c r="C3" s="66"/>
    </row>
    <row r="4" ht="11.25" customHeight="1">
      <c r="C4" s="66"/>
    </row>
    <row r="5" ht="13.5" customHeight="1">
      <c r="C5" s="1"/>
    </row>
    <row r="6" ht="12.75" hidden="1">
      <c r="C6" s="1"/>
    </row>
    <row r="7" spans="1:3" ht="12.75">
      <c r="A7" s="33"/>
      <c r="C7" s="1"/>
    </row>
    <row r="8" ht="12.75">
      <c r="C8" s="65"/>
    </row>
    <row r="9" spans="1:3" ht="18">
      <c r="A9" s="5" t="s">
        <v>70</v>
      </c>
      <c r="B9" s="5"/>
      <c r="C9" s="4"/>
    </row>
    <row r="10" spans="1:3" ht="18">
      <c r="A10" s="72"/>
      <c r="B10" s="5"/>
      <c r="C10" s="16"/>
    </row>
    <row r="11" spans="1:3" ht="18.75" thickBot="1">
      <c r="A11" s="5"/>
      <c r="B11" s="5"/>
      <c r="C11" s="15"/>
    </row>
    <row r="12" spans="1:3" s="10" customFormat="1" ht="16.5">
      <c r="A12" s="8" t="s">
        <v>2</v>
      </c>
      <c r="B12" s="8"/>
      <c r="C12" s="28" t="s">
        <v>25</v>
      </c>
    </row>
    <row r="13" spans="1:3" s="26" customFormat="1" ht="16.5">
      <c r="A13" s="58" t="s">
        <v>66</v>
      </c>
      <c r="B13" s="52" t="s">
        <v>43</v>
      </c>
      <c r="C13" s="53">
        <v>24000</v>
      </c>
    </row>
    <row r="14" spans="1:3" s="10" customFormat="1" ht="16.5">
      <c r="A14" s="51"/>
      <c r="B14" s="54" t="s">
        <v>44</v>
      </c>
      <c r="C14" s="53">
        <v>25500</v>
      </c>
    </row>
    <row r="15" spans="1:3" s="13" customFormat="1" ht="16.5">
      <c r="A15" s="51"/>
      <c r="B15" s="55" t="s">
        <v>45</v>
      </c>
      <c r="C15" s="53">
        <v>27000</v>
      </c>
    </row>
    <row r="16" s="18" customFormat="1" ht="12.75">
      <c r="C16" s="19"/>
    </row>
    <row r="18" spans="1:3" ht="15.75">
      <c r="A18" s="38"/>
      <c r="B18" s="40"/>
      <c r="C18" s="209"/>
    </row>
    <row r="19" spans="1:3" ht="12.75">
      <c r="A19" s="63"/>
      <c r="B19" s="30"/>
      <c r="C19" s="209"/>
    </row>
    <row r="20" spans="1:3" ht="12.75">
      <c r="A20" s="63"/>
      <c r="C20" s="209"/>
    </row>
    <row r="21" spans="1:3" ht="12.75">
      <c r="A21" s="63"/>
      <c r="B21" s="31"/>
      <c r="C21" s="41"/>
    </row>
    <row r="22" spans="1:3" ht="12.75">
      <c r="A22" s="63"/>
      <c r="B22" s="36"/>
      <c r="C22" s="41"/>
    </row>
    <row r="23" spans="1:3" ht="12.75">
      <c r="A23" s="63"/>
      <c r="B23" s="41"/>
      <c r="C23" s="41"/>
    </row>
    <row r="24" ht="12.75">
      <c r="A24" s="63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Monette Aline</dc:creator>
  <cp:keywords/>
  <dc:description/>
  <cp:lastModifiedBy>1</cp:lastModifiedBy>
  <cp:lastPrinted>2010-08-17T00:45:19Z</cp:lastPrinted>
  <dcterms:created xsi:type="dcterms:W3CDTF">2003-11-15T19:48:20Z</dcterms:created>
  <dcterms:modified xsi:type="dcterms:W3CDTF">2014-08-13T09:34:53Z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